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21570" windowHeight="8160" firstSheet="1" activeTab="1"/>
  </bookViews>
  <sheets>
    <sheet name="treeCalc_1" sheetId="17" state="veryHidden" r:id="rId1"/>
    <sheet name="Decision Tree" sheetId="1" r:id="rId2"/>
  </sheets>
  <definedNames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 iterate="1"/>
</workbook>
</file>

<file path=xl/calcChain.xml><?xml version="1.0" encoding="utf-8"?>
<calcChain xmlns="http://schemas.openxmlformats.org/spreadsheetml/2006/main">
  <c r="B13" i="1" l="1"/>
  <c r="B14" i="1"/>
  <c r="B9" i="1"/>
  <c r="G6" i="1" s="1"/>
  <c r="G10" i="1" s="1"/>
  <c r="F6" i="1" l="1"/>
  <c r="F10" i="1" s="1"/>
  <c r="G11" i="1"/>
  <c r="D39" i="1"/>
  <c r="D43" i="1" s="1"/>
  <c r="K26" i="17" s="1"/>
  <c r="E20" i="1"/>
  <c r="J19" i="17" s="1"/>
  <c r="E16" i="1"/>
  <c r="J18" i="17" s="1"/>
  <c r="J16" i="17"/>
  <c r="O16" i="17"/>
  <c r="E32" i="1"/>
  <c r="J22" i="17" s="1"/>
  <c r="E28" i="1"/>
  <c r="J23" i="17" s="1"/>
  <c r="J21" i="17"/>
  <c r="O21" i="17"/>
  <c r="J14" i="17"/>
  <c r="O14" i="17"/>
  <c r="J17" i="17"/>
  <c r="J15" i="17"/>
  <c r="O15" i="17"/>
  <c r="J20" i="17"/>
  <c r="D44" i="1"/>
  <c r="J26" i="17" s="1"/>
  <c r="D40" i="1"/>
  <c r="J27" i="17" s="1"/>
  <c r="J25" i="17"/>
  <c r="O25" i="17"/>
  <c r="B26" i="1"/>
  <c r="J12" i="17" s="1"/>
  <c r="K11" i="17"/>
  <c r="J11" i="17"/>
  <c r="O11" i="17"/>
  <c r="J13" i="17"/>
  <c r="O13" i="17"/>
  <c r="O12" i="17"/>
  <c r="E27" i="1"/>
  <c r="E31" i="1" s="1"/>
  <c r="J24" i="17"/>
  <c r="K27" i="17"/>
  <c r="B11" i="17"/>
  <c r="B2" i="17"/>
  <c r="F11" i="1" l="1"/>
  <c r="C21" i="1"/>
  <c r="C33" i="1" s="1"/>
  <c r="K15" i="17" s="1"/>
  <c r="E15" i="1"/>
  <c r="E19" i="1" s="1"/>
  <c r="K19" i="17" s="1"/>
  <c r="K22" i="17"/>
  <c r="K23" i="17"/>
  <c r="K14" i="17" l="1"/>
  <c r="K18" i="17"/>
  <c r="F28" i="1"/>
  <c r="E40" i="1"/>
  <c r="D48" i="1"/>
  <c r="E18" i="1"/>
  <c r="F15" i="1"/>
  <c r="F31" i="1"/>
  <c r="E30" i="1"/>
  <c r="D17" i="1"/>
  <c r="F2" i="17"/>
  <c r="F20" i="1"/>
  <c r="C41" i="1"/>
  <c r="E23" i="1"/>
  <c r="D47" i="1"/>
  <c r="F32" i="1"/>
  <c r="D29" i="1"/>
  <c r="E35" i="1"/>
  <c r="D23" i="1"/>
  <c r="B38" i="1"/>
  <c r="C46" i="1"/>
  <c r="C47" i="1"/>
  <c r="D34" i="1"/>
  <c r="D35" i="1"/>
  <c r="D42" i="1"/>
  <c r="E36" i="1"/>
  <c r="F27" i="1"/>
  <c r="E44" i="1"/>
  <c r="B45" i="1"/>
  <c r="F16" i="1"/>
  <c r="D22" i="1"/>
  <c r="F19" i="1"/>
  <c r="E43" i="1"/>
  <c r="C26" i="1"/>
  <c r="E24" i="1"/>
  <c r="B25" i="1"/>
  <c r="E39" i="1"/>
  <c r="A11" i="17" l="1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</calcChain>
</file>

<file path=xl/sharedStrings.xml><?xml version="1.0" encoding="utf-8"?>
<sst xmlns="http://schemas.openxmlformats.org/spreadsheetml/2006/main" count="132" uniqueCount="79">
  <si>
    <t>Positive</t>
  </si>
  <si>
    <t>Negative</t>
  </si>
  <si>
    <t>Name</t>
  </si>
  <si>
    <t>SheetRef</t>
  </si>
  <si>
    <t>GenInfo</t>
  </si>
  <si>
    <t>Def. Link</t>
  </si>
  <si>
    <t>EXT REFS</t>
  </si>
  <si>
    <t>Def. Form</t>
  </si>
  <si>
    <t>Highest#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</si>
  <si>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</si>
  <si>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</si>
  <si>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</si>
  <si>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</si>
  <si>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</si>
  <si>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</si>
  <si>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</si>
  <si>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</si>
  <si>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</si>
  <si>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</si>
  <si>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</si>
  <si>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</si>
  <si>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=</t>
  </si>
  <si>
    <t>Immigration Decision</t>
  </si>
  <si>
    <t>DEFAULT</t>
  </si>
  <si>
    <t>2,0,0,2,2,3,0,0,0</t>
  </si>
  <si>
    <t>Yes</t>
  </si>
  <si>
    <t>No</t>
  </si>
  <si>
    <t>Test result?</t>
  </si>
  <si>
    <t>1,0,0,2,4,5,1,0,0</t>
  </si>
  <si>
    <t>4,0,0,0,4,0,0</t>
  </si>
  <si>
    <t>2,0,0,2,6,7,2,0,0</t>
  </si>
  <si>
    <t xml:space="preserve">        Admit immigrant?</t>
  </si>
  <si>
    <t>4,0,0,0,6,0,0</t>
  </si>
  <si>
    <t>1,0,0,2,8,9,4,0,0</t>
  </si>
  <si>
    <t>4,0,0,0,5,0,0</t>
  </si>
  <si>
    <t>1,0,0,2,13,12,5,0,0</t>
  </si>
  <si>
    <t>4,0,0,0,11,0,0</t>
  </si>
  <si>
    <t>2,0,0,2,11,10,2,0,0</t>
  </si>
  <si>
    <t>4,0,0,0,3,0,0</t>
  </si>
  <si>
    <t>1,0,0,2,17,16,3,0,0</t>
  </si>
  <si>
    <t>4,0,0,0,15,0,0</t>
  </si>
  <si>
    <t>2,0,0,2,15,14,1,0,0</t>
  </si>
  <si>
    <t>Admitting immigrants</t>
  </si>
  <si>
    <t>Calc Macro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</si>
  <si>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</si>
  <si>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</si>
  <si>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</si>
  <si>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</si>
  <si>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</si>
  <si>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</si>
  <si>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</si>
  <si>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</si>
  <si>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</si>
  <si>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</si>
  <si>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</si>
  <si>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</si>
  <si>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</si>
  <si>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</si>
  <si>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Collapsed</t>
  </si>
  <si>
    <t>0,1,1,0,0,Exponential, 0,0,-1,0,-1,0,.0001</t>
  </si>
  <si>
    <t>1.0.?</t>
  </si>
  <si>
    <t>5.0.0</t>
  </si>
  <si>
    <t>Cost of infected immigrant</t>
  </si>
  <si>
    <t>Benefit of healthy immigrant</t>
  </si>
  <si>
    <r>
      <t>Cost T of testing a potential immigrant (</t>
    </r>
    <r>
      <rPr>
        <i/>
        <sz val="11"/>
        <rFont val="Calibri"/>
        <family val="2"/>
      </rPr>
      <t>trial value</t>
    </r>
    <r>
      <rPr>
        <sz val="11"/>
        <rFont val="Calibri"/>
        <family val="2"/>
      </rPr>
      <t>)</t>
    </r>
  </si>
  <si>
    <t>Bayes' rule calculations</t>
  </si>
  <si>
    <r>
      <t>Infected proportion of potential immigrants (</t>
    </r>
    <r>
      <rPr>
        <i/>
        <sz val="11"/>
        <rFont val="Calibri"/>
        <family val="2"/>
      </rPr>
      <t>x</t>
    </r>
    <r>
      <rPr>
        <sz val="11"/>
        <rFont val="Calibri"/>
        <family val="2"/>
      </rPr>
      <t>)</t>
    </r>
  </si>
  <si>
    <t>Perform test?</t>
  </si>
  <si>
    <t>Infected?</t>
  </si>
  <si>
    <t>Admit immigrant?</t>
  </si>
  <si>
    <t>6.2.0</t>
  </si>
  <si>
    <t>Proportion not infected</t>
  </si>
  <si>
    <t>Probabilities indicating accuracy of test</t>
  </si>
  <si>
    <t>Actual\Test</t>
  </si>
  <si>
    <t>Infected</t>
  </si>
  <si>
    <t>Not infected</t>
  </si>
  <si>
    <t>Probabilities of test results</t>
  </si>
  <si>
    <t>Posterior probabilities</t>
  </si>
  <si>
    <t>Inputs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</si>
</sst>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0.0%"/>
    <numFmt numFmtId="165" formatCode="0.00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1"/>
      <color indexed="8"/>
      <name val="Calibri"/>
      <family val="2"/>
    </font>
    <font>
      <b/>
      <sz val="11"/>
      <color indexed="18"/>
      <name val="Calibri"/>
      <family val="2"/>
    </font>
    <font>
      <b/>
      <sz val="11"/>
      <color indexed="10"/>
      <name val="Calibri"/>
      <family val="2"/>
    </font>
    <font>
      <b/>
      <sz val="11"/>
      <color indexed="17"/>
      <name val="Calibri"/>
      <family val="2"/>
    </font>
    <font>
      <b/>
      <sz val="11"/>
      <color indexed="16"/>
      <name val="Calibri"/>
      <family val="2"/>
    </font>
    <font>
      <sz val="8"/>
      <color indexed="16"/>
      <name val="Calibri"/>
      <family val="2"/>
    </font>
    <font>
      <b/>
      <sz val="8"/>
      <color indexed="16"/>
      <name val="Calibri"/>
      <family val="2"/>
    </font>
    <font>
      <sz val="8"/>
      <color indexed="8"/>
      <name val="Calibri"/>
      <family val="2"/>
    </font>
    <font>
      <b/>
      <sz val="8"/>
      <color indexed="17"/>
      <name val="Calibri"/>
      <family val="2"/>
    </font>
    <font>
      <sz val="8"/>
      <color indexed="17"/>
      <name val="Calibri"/>
      <family val="2"/>
    </font>
    <font>
      <sz val="8"/>
      <name val="Calibri"/>
      <family val="2"/>
    </font>
    <font>
      <b/>
      <sz val="8"/>
      <color indexed="1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6" fontId="1" fillId="0" borderId="0" xfId="0" applyNumberFormat="1" applyFont="1" applyAlignment="1">
      <alignment horizontal="left"/>
    </xf>
    <xf numFmtId="0" fontId="2" fillId="0" borderId="0" xfId="0" applyFont="1"/>
    <xf numFmtId="0" fontId="1" fillId="0" borderId="0" xfId="0" applyFont="1"/>
    <xf numFmtId="6" fontId="1" fillId="2" borderId="0" xfId="0" applyNumberFormat="1" applyFont="1" applyFill="1" applyBorder="1"/>
    <xf numFmtId="6" fontId="1" fillId="0" borderId="0" xfId="0" applyNumberFormat="1" applyFont="1"/>
    <xf numFmtId="0" fontId="3" fillId="0" borderId="0" xfId="0" applyFont="1"/>
    <xf numFmtId="2" fontId="1" fillId="0" borderId="0" xfId="0" applyNumberFormat="1" applyFont="1"/>
    <xf numFmtId="2" fontId="1" fillId="2" borderId="0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0" xfId="0" applyFont="1"/>
    <xf numFmtId="6" fontId="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164" fontId="11" fillId="0" borderId="0" xfId="0" applyNumberFormat="1" applyFont="1" applyAlignment="1">
      <alignment horizontal="right"/>
    </xf>
    <xf numFmtId="2" fontId="1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Alignment="1">
      <alignment horizontal="right"/>
    </xf>
    <xf numFmtId="165" fontId="1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242697</xdr:colOff>
      <xdr:row>16</xdr:row>
      <xdr:rowOff>185420</xdr:rowOff>
    </xdr:from>
    <xdr:to>
      <xdr:col>4</xdr:col>
      <xdr:colOff>127</xdr:colOff>
      <xdr:row>16</xdr:row>
      <xdr:rowOff>185420</xdr:rowOff>
    </xdr:to>
    <xdr:cxnSp macro="_xll.PtreeEvent_ObjectClick">
      <xdr:nvCxnSpPr>
        <xdr:cNvPr id="219" name="PTObj_DBranchHLine_1_6"/>
        <xdr:cNvCxnSpPr/>
      </xdr:nvCxnSpPr>
      <xdr:spPr bwMode="auto">
        <a:xfrm>
          <a:off x="5929122" y="4757420"/>
          <a:ext cx="871855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90297</xdr:colOff>
      <xdr:row>16</xdr:row>
      <xdr:rowOff>185420</xdr:rowOff>
    </xdr:from>
    <xdr:to>
      <xdr:col>3</xdr:col>
      <xdr:colOff>242697</xdr:colOff>
      <xdr:row>20</xdr:row>
      <xdr:rowOff>180340</xdr:rowOff>
    </xdr:to>
    <xdr:cxnSp macro="_xll.PtreeEvent_ObjectClick">
      <xdr:nvCxnSpPr>
        <xdr:cNvPr id="218" name="PTObj_DBranchDLine_1_6"/>
        <xdr:cNvCxnSpPr/>
      </xdr:nvCxnSpPr>
      <xdr:spPr bwMode="auto">
        <a:xfrm flipV="1">
          <a:off x="5776722" y="4757420"/>
          <a:ext cx="152400" cy="75692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242696</xdr:colOff>
      <xdr:row>18</xdr:row>
      <xdr:rowOff>185420</xdr:rowOff>
    </xdr:from>
    <xdr:to>
      <xdr:col>5</xdr:col>
      <xdr:colOff>127</xdr:colOff>
      <xdr:row>18</xdr:row>
      <xdr:rowOff>185420</xdr:rowOff>
    </xdr:to>
    <xdr:cxnSp macro="_xll.PtreeEvent_ObjectClick">
      <xdr:nvCxnSpPr>
        <xdr:cNvPr id="215" name="PTObj_DBranchHLine_1_9"/>
        <xdr:cNvCxnSpPr/>
      </xdr:nvCxnSpPr>
      <xdr:spPr bwMode="auto">
        <a:xfrm>
          <a:off x="7043546" y="5138420"/>
          <a:ext cx="871856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90296</xdr:colOff>
      <xdr:row>16</xdr:row>
      <xdr:rowOff>180340</xdr:rowOff>
    </xdr:from>
    <xdr:to>
      <xdr:col>4</xdr:col>
      <xdr:colOff>242696</xdr:colOff>
      <xdr:row>18</xdr:row>
      <xdr:rowOff>185420</xdr:rowOff>
    </xdr:to>
    <xdr:cxnSp macro="_xll.PtreeEvent_ObjectClick">
      <xdr:nvCxnSpPr>
        <xdr:cNvPr id="214" name="PTObj_DBranchDLine_1_9"/>
        <xdr:cNvCxnSpPr/>
      </xdr:nvCxnSpPr>
      <xdr:spPr bwMode="auto">
        <a:xfrm>
          <a:off x="6891146" y="4752340"/>
          <a:ext cx="152400" cy="38608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242696</xdr:colOff>
      <xdr:row>14</xdr:row>
      <xdr:rowOff>185420</xdr:rowOff>
    </xdr:from>
    <xdr:to>
      <xdr:col>5</xdr:col>
      <xdr:colOff>127</xdr:colOff>
      <xdr:row>14</xdr:row>
      <xdr:rowOff>185420</xdr:rowOff>
    </xdr:to>
    <xdr:cxnSp macro="_xll.PtreeEvent_ObjectClick">
      <xdr:nvCxnSpPr>
        <xdr:cNvPr id="211" name="PTObj_DBranchHLine_1_8"/>
        <xdr:cNvCxnSpPr/>
      </xdr:nvCxnSpPr>
      <xdr:spPr bwMode="auto">
        <a:xfrm>
          <a:off x="7043546" y="4376420"/>
          <a:ext cx="871856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90296</xdr:colOff>
      <xdr:row>14</xdr:row>
      <xdr:rowOff>185420</xdr:rowOff>
    </xdr:from>
    <xdr:to>
      <xdr:col>4</xdr:col>
      <xdr:colOff>242696</xdr:colOff>
      <xdr:row>16</xdr:row>
      <xdr:rowOff>180340</xdr:rowOff>
    </xdr:to>
    <xdr:cxnSp macro="_xll.PtreeEvent_ObjectClick">
      <xdr:nvCxnSpPr>
        <xdr:cNvPr id="210" name="PTObj_DBranchDLine_1_8"/>
        <xdr:cNvCxnSpPr/>
      </xdr:nvCxnSpPr>
      <xdr:spPr bwMode="auto">
        <a:xfrm flipV="1">
          <a:off x="6891146" y="4376420"/>
          <a:ext cx="152400" cy="37592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242697</xdr:colOff>
      <xdr:row>28</xdr:row>
      <xdr:rowOff>185419</xdr:rowOff>
    </xdr:from>
    <xdr:to>
      <xdr:col>4</xdr:col>
      <xdr:colOff>127</xdr:colOff>
      <xdr:row>28</xdr:row>
      <xdr:rowOff>185419</xdr:rowOff>
    </xdr:to>
    <xdr:cxnSp macro="_xll.PtreeEvent_ObjectClick">
      <xdr:nvCxnSpPr>
        <xdr:cNvPr id="207" name="PTObj_DBranchHLine_1_11"/>
        <xdr:cNvCxnSpPr/>
      </xdr:nvCxnSpPr>
      <xdr:spPr bwMode="auto">
        <a:xfrm>
          <a:off x="5929122" y="7043419"/>
          <a:ext cx="871855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90297</xdr:colOff>
      <xdr:row>28</xdr:row>
      <xdr:rowOff>185419</xdr:rowOff>
    </xdr:from>
    <xdr:to>
      <xdr:col>3</xdr:col>
      <xdr:colOff>242697</xdr:colOff>
      <xdr:row>32</xdr:row>
      <xdr:rowOff>180338</xdr:rowOff>
    </xdr:to>
    <xdr:cxnSp macro="_xll.PtreeEvent_ObjectClick">
      <xdr:nvCxnSpPr>
        <xdr:cNvPr id="206" name="PTObj_DBranchDLine_1_11"/>
        <xdr:cNvCxnSpPr/>
      </xdr:nvCxnSpPr>
      <xdr:spPr bwMode="auto">
        <a:xfrm flipV="1">
          <a:off x="5776722" y="7043419"/>
          <a:ext cx="152400" cy="7569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242696</xdr:colOff>
      <xdr:row>30</xdr:row>
      <xdr:rowOff>185419</xdr:rowOff>
    </xdr:from>
    <xdr:to>
      <xdr:col>5</xdr:col>
      <xdr:colOff>127</xdr:colOff>
      <xdr:row>30</xdr:row>
      <xdr:rowOff>185419</xdr:rowOff>
    </xdr:to>
    <xdr:cxnSp macro="_xll.PtreeEvent_ObjectClick">
      <xdr:nvCxnSpPr>
        <xdr:cNvPr id="203" name="PTObj_DBranchHLine_1_12"/>
        <xdr:cNvCxnSpPr/>
      </xdr:nvCxnSpPr>
      <xdr:spPr bwMode="auto">
        <a:xfrm>
          <a:off x="7043546" y="7424419"/>
          <a:ext cx="871856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90296</xdr:colOff>
      <xdr:row>28</xdr:row>
      <xdr:rowOff>180338</xdr:rowOff>
    </xdr:from>
    <xdr:to>
      <xdr:col>4</xdr:col>
      <xdr:colOff>242696</xdr:colOff>
      <xdr:row>30</xdr:row>
      <xdr:rowOff>185419</xdr:rowOff>
    </xdr:to>
    <xdr:cxnSp macro="_xll.PtreeEvent_ObjectClick">
      <xdr:nvCxnSpPr>
        <xdr:cNvPr id="202" name="PTObj_DBranchDLine_1_12"/>
        <xdr:cNvCxnSpPr/>
      </xdr:nvCxnSpPr>
      <xdr:spPr bwMode="auto">
        <a:xfrm>
          <a:off x="6891146" y="7038338"/>
          <a:ext cx="152400" cy="38608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242696</xdr:colOff>
      <xdr:row>26</xdr:row>
      <xdr:rowOff>185419</xdr:rowOff>
    </xdr:from>
    <xdr:to>
      <xdr:col>5</xdr:col>
      <xdr:colOff>127</xdr:colOff>
      <xdr:row>26</xdr:row>
      <xdr:rowOff>185419</xdr:rowOff>
    </xdr:to>
    <xdr:cxnSp macro="_xll.PtreeEvent_ObjectClick">
      <xdr:nvCxnSpPr>
        <xdr:cNvPr id="199" name="PTObj_DBranchHLine_1_13"/>
        <xdr:cNvCxnSpPr/>
      </xdr:nvCxnSpPr>
      <xdr:spPr bwMode="auto">
        <a:xfrm>
          <a:off x="7043546" y="6662419"/>
          <a:ext cx="871856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90296</xdr:colOff>
      <xdr:row>26</xdr:row>
      <xdr:rowOff>185419</xdr:rowOff>
    </xdr:from>
    <xdr:to>
      <xdr:col>4</xdr:col>
      <xdr:colOff>242696</xdr:colOff>
      <xdr:row>28</xdr:row>
      <xdr:rowOff>180338</xdr:rowOff>
    </xdr:to>
    <xdr:cxnSp macro="_xll.PtreeEvent_ObjectClick">
      <xdr:nvCxnSpPr>
        <xdr:cNvPr id="198" name="PTObj_DBranchDLine_1_13"/>
        <xdr:cNvCxnSpPr/>
      </xdr:nvCxnSpPr>
      <xdr:spPr bwMode="auto">
        <a:xfrm flipV="1">
          <a:off x="6891146" y="6662419"/>
          <a:ext cx="152400" cy="3759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242697</xdr:colOff>
      <xdr:row>20</xdr:row>
      <xdr:rowOff>185420</xdr:rowOff>
    </xdr:from>
    <xdr:to>
      <xdr:col>3</xdr:col>
      <xdr:colOff>127</xdr:colOff>
      <xdr:row>20</xdr:row>
      <xdr:rowOff>185420</xdr:rowOff>
    </xdr:to>
    <xdr:cxnSp macro="_xll.PtreeEvent_ObjectClick">
      <xdr:nvCxnSpPr>
        <xdr:cNvPr id="195" name="PTObj_DBranchHLine_1_4"/>
        <xdr:cNvCxnSpPr/>
      </xdr:nvCxnSpPr>
      <xdr:spPr bwMode="auto">
        <a:xfrm>
          <a:off x="4662297" y="5519420"/>
          <a:ext cx="1024255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90297</xdr:colOff>
      <xdr:row>20</xdr:row>
      <xdr:rowOff>185420</xdr:rowOff>
    </xdr:from>
    <xdr:to>
      <xdr:col>2</xdr:col>
      <xdr:colOff>242697</xdr:colOff>
      <xdr:row>24</xdr:row>
      <xdr:rowOff>180340</xdr:rowOff>
    </xdr:to>
    <xdr:cxnSp macro="_xll.PtreeEvent_ObjectClick">
      <xdr:nvCxnSpPr>
        <xdr:cNvPr id="194" name="PTObj_DBranchDLine_1_4"/>
        <xdr:cNvCxnSpPr/>
      </xdr:nvCxnSpPr>
      <xdr:spPr bwMode="auto">
        <a:xfrm flipV="1">
          <a:off x="4509897" y="5519420"/>
          <a:ext cx="152400" cy="75692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22</xdr:row>
      <xdr:rowOff>185420</xdr:rowOff>
    </xdr:from>
    <xdr:to>
      <xdr:col>4</xdr:col>
      <xdr:colOff>127</xdr:colOff>
      <xdr:row>22</xdr:row>
      <xdr:rowOff>185420</xdr:rowOff>
    </xdr:to>
    <xdr:cxnSp macro="_xll.PtreeEvent_ObjectClick">
      <xdr:nvCxnSpPr>
        <xdr:cNvPr id="191" name="PTObj_DBranchHLine_1_7"/>
        <xdr:cNvCxnSpPr/>
      </xdr:nvCxnSpPr>
      <xdr:spPr bwMode="auto">
        <a:xfrm>
          <a:off x="5914834" y="5900420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20</xdr:row>
      <xdr:rowOff>153352</xdr:rowOff>
    </xdr:from>
    <xdr:to>
      <xdr:col>3</xdr:col>
      <xdr:colOff>228409</xdr:colOff>
      <xdr:row>22</xdr:row>
      <xdr:rowOff>185420</xdr:rowOff>
    </xdr:to>
    <xdr:cxnSp macro="_xll.PtreeEvent_ObjectClick">
      <xdr:nvCxnSpPr>
        <xdr:cNvPr id="190" name="PTObj_DBranchDLine_1_7"/>
        <xdr:cNvCxnSpPr/>
      </xdr:nvCxnSpPr>
      <xdr:spPr bwMode="auto">
        <a:xfrm>
          <a:off x="5762434" y="5487352"/>
          <a:ext cx="152400" cy="41306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242697</xdr:colOff>
      <xdr:row>32</xdr:row>
      <xdr:rowOff>185419</xdr:rowOff>
    </xdr:from>
    <xdr:to>
      <xdr:col>3</xdr:col>
      <xdr:colOff>127</xdr:colOff>
      <xdr:row>32</xdr:row>
      <xdr:rowOff>185419</xdr:rowOff>
    </xdr:to>
    <xdr:cxnSp macro="_xll.PtreeEvent_ObjectClick">
      <xdr:nvCxnSpPr>
        <xdr:cNvPr id="183" name="PTObj_DBranchHLine_1_5"/>
        <xdr:cNvCxnSpPr/>
      </xdr:nvCxnSpPr>
      <xdr:spPr bwMode="auto">
        <a:xfrm>
          <a:off x="4662297" y="7805419"/>
          <a:ext cx="1024255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90297</xdr:colOff>
      <xdr:row>24</xdr:row>
      <xdr:rowOff>180340</xdr:rowOff>
    </xdr:from>
    <xdr:to>
      <xdr:col>2</xdr:col>
      <xdr:colOff>242697</xdr:colOff>
      <xdr:row>32</xdr:row>
      <xdr:rowOff>185419</xdr:rowOff>
    </xdr:to>
    <xdr:cxnSp macro="_xll.PtreeEvent_ObjectClick">
      <xdr:nvCxnSpPr>
        <xdr:cNvPr id="182" name="PTObj_DBranchDLine_1_5"/>
        <xdr:cNvCxnSpPr/>
      </xdr:nvCxnSpPr>
      <xdr:spPr bwMode="auto">
        <a:xfrm>
          <a:off x="4509897" y="6276340"/>
          <a:ext cx="152400" cy="152907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242697</xdr:colOff>
      <xdr:row>34</xdr:row>
      <xdr:rowOff>185419</xdr:rowOff>
    </xdr:from>
    <xdr:to>
      <xdr:col>4</xdr:col>
      <xdr:colOff>127</xdr:colOff>
      <xdr:row>34</xdr:row>
      <xdr:rowOff>185419</xdr:rowOff>
    </xdr:to>
    <xdr:cxnSp macro="_xll.PtreeEvent_ObjectClick">
      <xdr:nvCxnSpPr>
        <xdr:cNvPr id="179" name="PTObj_DBranchHLine_1_10"/>
        <xdr:cNvCxnSpPr/>
      </xdr:nvCxnSpPr>
      <xdr:spPr bwMode="auto">
        <a:xfrm>
          <a:off x="5929122" y="8186419"/>
          <a:ext cx="871855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90297</xdr:colOff>
      <xdr:row>32</xdr:row>
      <xdr:rowOff>180338</xdr:rowOff>
    </xdr:from>
    <xdr:to>
      <xdr:col>3</xdr:col>
      <xdr:colOff>242697</xdr:colOff>
      <xdr:row>34</xdr:row>
      <xdr:rowOff>185419</xdr:rowOff>
    </xdr:to>
    <xdr:cxnSp macro="_xll.PtreeEvent_ObjectClick">
      <xdr:nvCxnSpPr>
        <xdr:cNvPr id="178" name="PTObj_DBranchDLine_1_10"/>
        <xdr:cNvCxnSpPr/>
      </xdr:nvCxnSpPr>
      <xdr:spPr bwMode="auto">
        <a:xfrm>
          <a:off x="5776722" y="7800338"/>
          <a:ext cx="152400" cy="38608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242697</xdr:colOff>
      <xdr:row>40</xdr:row>
      <xdr:rowOff>185419</xdr:rowOff>
    </xdr:from>
    <xdr:to>
      <xdr:col>3</xdr:col>
      <xdr:colOff>127</xdr:colOff>
      <xdr:row>40</xdr:row>
      <xdr:rowOff>185419</xdr:rowOff>
    </xdr:to>
    <xdr:cxnSp macro="_xll.PtreeEvent_ObjectClick">
      <xdr:nvCxnSpPr>
        <xdr:cNvPr id="159" name="PTObj_DBranchHLine_1_15"/>
        <xdr:cNvCxnSpPr/>
      </xdr:nvCxnSpPr>
      <xdr:spPr bwMode="auto">
        <a:xfrm>
          <a:off x="4662297" y="9329419"/>
          <a:ext cx="97663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90297</xdr:colOff>
      <xdr:row>40</xdr:row>
      <xdr:rowOff>185419</xdr:rowOff>
    </xdr:from>
    <xdr:to>
      <xdr:col>2</xdr:col>
      <xdr:colOff>242697</xdr:colOff>
      <xdr:row>44</xdr:row>
      <xdr:rowOff>180338</xdr:rowOff>
    </xdr:to>
    <xdr:cxnSp macro="_xll.PtreeEvent_ObjectClick">
      <xdr:nvCxnSpPr>
        <xdr:cNvPr id="158" name="PTObj_DBranchDLine_1_15"/>
        <xdr:cNvCxnSpPr/>
      </xdr:nvCxnSpPr>
      <xdr:spPr bwMode="auto">
        <a:xfrm flipV="1">
          <a:off x="4509897" y="9329419"/>
          <a:ext cx="152400" cy="7569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42</xdr:row>
      <xdr:rowOff>185419</xdr:rowOff>
    </xdr:from>
    <xdr:to>
      <xdr:col>4</xdr:col>
      <xdr:colOff>127</xdr:colOff>
      <xdr:row>42</xdr:row>
      <xdr:rowOff>185419</xdr:rowOff>
    </xdr:to>
    <xdr:cxnSp macro="_xll.PtreeEvent_ObjectClick">
      <xdr:nvCxnSpPr>
        <xdr:cNvPr id="155" name="PTObj_DBranchHLine_1_16"/>
        <xdr:cNvCxnSpPr/>
      </xdr:nvCxnSpPr>
      <xdr:spPr bwMode="auto">
        <a:xfrm>
          <a:off x="5867209" y="9710419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40</xdr:row>
      <xdr:rowOff>153351</xdr:rowOff>
    </xdr:from>
    <xdr:to>
      <xdr:col>3</xdr:col>
      <xdr:colOff>228409</xdr:colOff>
      <xdr:row>42</xdr:row>
      <xdr:rowOff>185419</xdr:rowOff>
    </xdr:to>
    <xdr:cxnSp macro="_xll.PtreeEvent_ObjectClick">
      <xdr:nvCxnSpPr>
        <xdr:cNvPr id="154" name="PTObj_DBranchDLine_1_16"/>
        <xdr:cNvCxnSpPr/>
      </xdr:nvCxnSpPr>
      <xdr:spPr bwMode="auto">
        <a:xfrm>
          <a:off x="5714809" y="9297351"/>
          <a:ext cx="152400" cy="41306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38</xdr:row>
      <xdr:rowOff>185419</xdr:rowOff>
    </xdr:from>
    <xdr:to>
      <xdr:col>4</xdr:col>
      <xdr:colOff>127</xdr:colOff>
      <xdr:row>38</xdr:row>
      <xdr:rowOff>185419</xdr:rowOff>
    </xdr:to>
    <xdr:cxnSp macro="_xll.PtreeEvent_ObjectClick">
      <xdr:nvCxnSpPr>
        <xdr:cNvPr id="151" name="PTObj_DBranchHLine_1_17"/>
        <xdr:cNvCxnSpPr/>
      </xdr:nvCxnSpPr>
      <xdr:spPr bwMode="auto">
        <a:xfrm>
          <a:off x="5867209" y="8948419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38</xdr:row>
      <xdr:rowOff>185419</xdr:rowOff>
    </xdr:from>
    <xdr:to>
      <xdr:col>3</xdr:col>
      <xdr:colOff>228409</xdr:colOff>
      <xdr:row>40</xdr:row>
      <xdr:rowOff>153351</xdr:rowOff>
    </xdr:to>
    <xdr:cxnSp macro="_xll.PtreeEvent_ObjectClick">
      <xdr:nvCxnSpPr>
        <xdr:cNvPr id="150" name="PTObj_DBranchDLine_1_17"/>
        <xdr:cNvCxnSpPr/>
      </xdr:nvCxnSpPr>
      <xdr:spPr bwMode="auto">
        <a:xfrm flipV="1">
          <a:off x="5714809" y="8948419"/>
          <a:ext cx="152400" cy="34893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177800</xdr:colOff>
      <xdr:row>36</xdr:row>
      <xdr:rowOff>185419</xdr:rowOff>
    </xdr:from>
    <xdr:to>
      <xdr:col>1</xdr:col>
      <xdr:colOff>127</xdr:colOff>
      <xdr:row>36</xdr:row>
      <xdr:rowOff>185419</xdr:rowOff>
    </xdr:to>
    <xdr:cxnSp macro="_xll.PtreeEvent_ObjectClick">
      <xdr:nvCxnSpPr>
        <xdr:cNvPr id="147" name="PTObj_DBranchHLine_1_1"/>
        <xdr:cNvCxnSpPr/>
      </xdr:nvCxnSpPr>
      <xdr:spPr bwMode="auto">
        <a:xfrm>
          <a:off x="177800" y="8567419"/>
          <a:ext cx="3127502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228408</xdr:colOff>
      <xdr:row>44</xdr:row>
      <xdr:rowOff>185419</xdr:rowOff>
    </xdr:from>
    <xdr:to>
      <xdr:col>2</xdr:col>
      <xdr:colOff>127</xdr:colOff>
      <xdr:row>44</xdr:row>
      <xdr:rowOff>185419</xdr:rowOff>
    </xdr:to>
    <xdr:cxnSp macro="_xll.PtreeEvent_ObjectClick">
      <xdr:nvCxnSpPr>
        <xdr:cNvPr id="144" name="PTObj_DBranchHLine_1_3"/>
        <xdr:cNvCxnSpPr/>
      </xdr:nvCxnSpPr>
      <xdr:spPr bwMode="auto">
        <a:xfrm>
          <a:off x="3533583" y="10091419"/>
          <a:ext cx="8861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76008</xdr:colOff>
      <xdr:row>36</xdr:row>
      <xdr:rowOff>153351</xdr:rowOff>
    </xdr:from>
    <xdr:to>
      <xdr:col>1</xdr:col>
      <xdr:colOff>228408</xdr:colOff>
      <xdr:row>44</xdr:row>
      <xdr:rowOff>185419</xdr:rowOff>
    </xdr:to>
    <xdr:cxnSp macro="_xll.PtreeEvent_ObjectClick">
      <xdr:nvCxnSpPr>
        <xdr:cNvPr id="143" name="PTObj_DBranchDLine_1_3"/>
        <xdr:cNvCxnSpPr/>
      </xdr:nvCxnSpPr>
      <xdr:spPr bwMode="auto">
        <a:xfrm>
          <a:off x="3381183" y="8535351"/>
          <a:ext cx="152400" cy="155606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228408</xdr:colOff>
      <xdr:row>24</xdr:row>
      <xdr:rowOff>185420</xdr:rowOff>
    </xdr:from>
    <xdr:to>
      <xdr:col>2</xdr:col>
      <xdr:colOff>127</xdr:colOff>
      <xdr:row>24</xdr:row>
      <xdr:rowOff>185420</xdr:rowOff>
    </xdr:to>
    <xdr:cxnSp macro="_xll.PtreeEvent_ObjectClick">
      <xdr:nvCxnSpPr>
        <xdr:cNvPr id="140" name="PTObj_DBranchHLine_1_2"/>
        <xdr:cNvCxnSpPr/>
      </xdr:nvCxnSpPr>
      <xdr:spPr bwMode="auto">
        <a:xfrm>
          <a:off x="3533583" y="6281420"/>
          <a:ext cx="8861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76008</xdr:colOff>
      <xdr:row>24</xdr:row>
      <xdr:rowOff>185420</xdr:rowOff>
    </xdr:from>
    <xdr:to>
      <xdr:col>1</xdr:col>
      <xdr:colOff>228408</xdr:colOff>
      <xdr:row>36</xdr:row>
      <xdr:rowOff>153351</xdr:rowOff>
    </xdr:to>
    <xdr:cxnSp macro="_xll.PtreeEvent_ObjectClick">
      <xdr:nvCxnSpPr>
        <xdr:cNvPr id="139" name="PTObj_DBranchDLine_1_2"/>
        <xdr:cNvCxnSpPr/>
      </xdr:nvCxnSpPr>
      <xdr:spPr bwMode="auto">
        <a:xfrm flipV="1">
          <a:off x="3381183" y="6281420"/>
          <a:ext cx="152400" cy="2253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46</xdr:row>
      <xdr:rowOff>156844</xdr:rowOff>
    </xdr:from>
    <xdr:to>
      <xdr:col>3</xdr:col>
      <xdr:colOff>127</xdr:colOff>
      <xdr:row>46</xdr:row>
      <xdr:rowOff>156844</xdr:rowOff>
    </xdr:to>
    <xdr:cxnSp macro="_xll.PtreeEvent_ObjectClick">
      <xdr:nvCxnSpPr>
        <xdr:cNvPr id="126" name="PTObj_DBranchHLine_1_14"/>
        <xdr:cNvCxnSpPr/>
      </xdr:nvCxnSpPr>
      <xdr:spPr bwMode="auto">
        <a:xfrm>
          <a:off x="4495609" y="8938894"/>
          <a:ext cx="99091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44</xdr:row>
      <xdr:rowOff>151764</xdr:rowOff>
    </xdr:from>
    <xdr:to>
      <xdr:col>2</xdr:col>
      <xdr:colOff>228409</xdr:colOff>
      <xdr:row>46</xdr:row>
      <xdr:rowOff>156844</xdr:rowOff>
    </xdr:to>
    <xdr:cxnSp macro="_xll.PtreeEvent_ObjectClick">
      <xdr:nvCxnSpPr>
        <xdr:cNvPr id="125" name="PTObj_DBranchDLine_1_14"/>
        <xdr:cNvCxnSpPr/>
      </xdr:nvCxnSpPr>
      <xdr:spPr bwMode="auto">
        <a:xfrm>
          <a:off x="4343209" y="8609964"/>
          <a:ext cx="152400" cy="32893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3</xdr:col>
      <xdr:colOff>127</xdr:colOff>
      <xdr:row>46</xdr:row>
      <xdr:rowOff>75882</xdr:rowOff>
    </xdr:from>
    <xdr:to>
      <xdr:col>3</xdr:col>
      <xdr:colOff>162052</xdr:colOff>
      <xdr:row>47</xdr:row>
      <xdr:rowOff>50482</xdr:rowOff>
    </xdr:to>
    <xdr:sp macro="_xll.PtreeEvent_ObjectClick" textlink="">
      <xdr:nvSpPr>
        <xdr:cNvPr id="83" name="PTObj_DNode_1_14"/>
        <xdr:cNvSpPr/>
      </xdr:nvSpPr>
      <xdr:spPr bwMode="auto">
        <a:xfrm rot="-5400000">
          <a:off x="5381752" y="88579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257160</xdr:colOff>
      <xdr:row>46</xdr:row>
      <xdr:rowOff>57797</xdr:rowOff>
    </xdr:from>
    <xdr:ext cx="194451" cy="198096"/>
    <xdr:sp macro="_xll.PtreeEvent_ObjectClick" textlink="">
      <xdr:nvSpPr>
        <xdr:cNvPr id="127" name="PTObj_DBranchName_1_14"/>
        <xdr:cNvSpPr txBox="1"/>
      </xdr:nvSpPr>
      <xdr:spPr>
        <a:xfrm>
          <a:off x="4676760" y="9011297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>
    <xdr:from>
      <xdr:col>6</xdr:col>
      <xdr:colOff>180976</xdr:colOff>
      <xdr:row>13</xdr:row>
      <xdr:rowOff>79375</xdr:rowOff>
    </xdr:from>
    <xdr:to>
      <xdr:col>13</xdr:col>
      <xdr:colOff>352426</xdr:colOff>
      <xdr:row>29</xdr:row>
      <xdr:rowOff>47625</xdr:rowOff>
    </xdr:to>
    <xdr:sp macro="" textlink="">
      <xdr:nvSpPr>
        <xdr:cNvPr id="137" name="TextBox 136"/>
        <xdr:cNvSpPr txBox="1"/>
      </xdr:nvSpPr>
      <xdr:spPr>
        <a:xfrm>
          <a:off x="9210676" y="2555875"/>
          <a:ext cx="4438650" cy="30162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 b="1"/>
            <a:t>Part a: </a:t>
          </a:r>
          <a:r>
            <a:rPr lang="en-US" sz="1100"/>
            <a:t>By using 0 in cell B5 and 0.05 in cell B7, EVI = 9000-4500 = $4500.</a:t>
          </a:r>
          <a:r>
            <a:rPr lang="en-US" sz="1100" baseline="0"/>
            <a:t> </a:t>
          </a:r>
          <a:r>
            <a:rPr lang="en-US" sz="1100"/>
            <a:t>Therefore,</a:t>
          </a:r>
          <a:r>
            <a:rPr lang="en-US" sz="1100" baseline="0"/>
            <a:t> the best strategy is</a:t>
          </a:r>
          <a:r>
            <a:rPr lang="en-US" sz="1100"/>
            <a:t> to test potential immigrants for this disease as long as the cost of testing each potential immigrant is no more than $4500.</a:t>
          </a:r>
        </a:p>
        <a:p>
          <a:r>
            <a:rPr lang="en-US" sz="1100"/>
            <a:t>
</a:t>
          </a:r>
          <a:r>
            <a:rPr lang="en-US" sz="1100" b="1"/>
            <a:t>Part b: </a:t>
          </a:r>
          <a:r>
            <a:rPr lang="en-US" sz="1100"/>
            <a:t>When the infected proportion (x) increases to 10%, EVI</a:t>
          </a:r>
          <a:r>
            <a:rPr lang="en-US" sz="1100" baseline="0"/>
            <a:t> increases to $8000-0 = $8000. So this will be the cutoff for testing. (Use 0 in cell B5, 0.10 in cell B7.)</a:t>
          </a:r>
          <a:r>
            <a:rPr lang="en-US" sz="1100"/>
            <a:t>
</a:t>
          </a:r>
          <a:r>
            <a:rPr lang="en-US" sz="1100" b="1"/>
            <a:t>Part c: </a:t>
          </a:r>
          <a:r>
            <a:rPr lang="en-US" sz="1100"/>
            <a:t>(The parameters in blue are relevant for this part.) The optimal strategy is to test all potential immigrants for the disease. If a given test result is positive, the potential immigrant should not be admitted; if the given test result is negative, the potential immigrant should be admitted.  The expected net benefit is $8500 per immigrant.</a:t>
          </a:r>
        </a:p>
      </xdr:txBody>
    </xdr:sp>
    <xdr:clientData/>
  </xdr:twoCellAnchor>
  <xdr:twoCellAnchor editAs="oneCell">
    <xdr:from>
      <xdr:col>2</xdr:col>
      <xdr:colOff>127</xdr:colOff>
      <xdr:row>24</xdr:row>
      <xdr:rowOff>90170</xdr:rowOff>
    </xdr:from>
    <xdr:to>
      <xdr:col>2</xdr:col>
      <xdr:colOff>190627</xdr:colOff>
      <xdr:row>25</xdr:row>
      <xdr:rowOff>90170</xdr:rowOff>
    </xdr:to>
    <xdr:sp macro="_xll.PtreeEvent_ObjectClick" textlink="">
      <xdr:nvSpPr>
        <xdr:cNvPr id="138" name="PTObj_DNode_1_2"/>
        <xdr:cNvSpPr/>
      </xdr:nvSpPr>
      <xdr:spPr bwMode="auto">
        <a:xfrm>
          <a:off x="4419727" y="6186170"/>
          <a:ext cx="190500" cy="190500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257002</xdr:colOff>
      <xdr:row>24</xdr:row>
      <xdr:rowOff>85498</xdr:rowOff>
    </xdr:from>
    <xdr:ext cx="215605" cy="199843"/>
    <xdr:sp macro="_xll.PtreeEvent_ObjectClick" textlink="">
      <xdr:nvSpPr>
        <xdr:cNvPr id="141" name="PTObj_DBranchName_1_2"/>
        <xdr:cNvSpPr txBox="1"/>
      </xdr:nvSpPr>
      <xdr:spPr>
        <a:xfrm>
          <a:off x="3562177" y="48479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2</xdr:col>
      <xdr:colOff>127</xdr:colOff>
      <xdr:row>44</xdr:row>
      <xdr:rowOff>90169</xdr:rowOff>
    </xdr:from>
    <xdr:to>
      <xdr:col>2</xdr:col>
      <xdr:colOff>190627</xdr:colOff>
      <xdr:row>45</xdr:row>
      <xdr:rowOff>90169</xdr:rowOff>
    </xdr:to>
    <xdr:sp macro="_xll.PtreeEvent_ObjectClick" textlink="">
      <xdr:nvSpPr>
        <xdr:cNvPr id="142" name="PTObj_DNode_1_3"/>
        <xdr:cNvSpPr/>
      </xdr:nvSpPr>
      <xdr:spPr bwMode="auto">
        <a:xfrm>
          <a:off x="4419727" y="9996169"/>
          <a:ext cx="190500" cy="190500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257159</xdr:colOff>
      <xdr:row>44</xdr:row>
      <xdr:rowOff>86372</xdr:rowOff>
    </xdr:from>
    <xdr:ext cx="194451" cy="198096"/>
    <xdr:sp macro="_xll.PtreeEvent_ObjectClick" textlink="">
      <xdr:nvSpPr>
        <xdr:cNvPr id="145" name="PTObj_DBranchName_1_3"/>
        <xdr:cNvSpPr txBox="1"/>
      </xdr:nvSpPr>
      <xdr:spPr>
        <a:xfrm>
          <a:off x="3562334" y="86588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1</xdr:col>
      <xdr:colOff>127</xdr:colOff>
      <xdr:row>36</xdr:row>
      <xdr:rowOff>90169</xdr:rowOff>
    </xdr:from>
    <xdr:to>
      <xdr:col>1</xdr:col>
      <xdr:colOff>190627</xdr:colOff>
      <xdr:row>37</xdr:row>
      <xdr:rowOff>90169</xdr:rowOff>
    </xdr:to>
    <xdr:sp macro="_xll.PtreeEvent_ObjectClick" textlink="">
      <xdr:nvSpPr>
        <xdr:cNvPr id="146" name="PTObj_DNode_1_1"/>
        <xdr:cNvSpPr/>
      </xdr:nvSpPr>
      <xdr:spPr bwMode="auto">
        <a:xfrm>
          <a:off x="3305302" y="8472169"/>
          <a:ext cx="190500" cy="190500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206773</xdr:colOff>
      <xdr:row>36</xdr:row>
      <xdr:rowOff>85498</xdr:rowOff>
    </xdr:from>
    <xdr:ext cx="962040" cy="199843"/>
    <xdr:sp macro="_xll.PtreeEvent_ObjectClick" textlink="">
      <xdr:nvSpPr>
        <xdr:cNvPr id="148" name="PTObj_DBranchName_1_1"/>
        <xdr:cNvSpPr txBox="1"/>
      </xdr:nvSpPr>
      <xdr:spPr>
        <a:xfrm>
          <a:off x="206773" y="7133998"/>
          <a:ext cx="962040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Immigration Decision</a:t>
          </a:r>
        </a:p>
      </xdr:txBody>
    </xdr:sp>
    <xdr:clientData/>
  </xdr:oneCellAnchor>
  <xdr:twoCellAnchor editAs="oneCell">
    <xdr:from>
      <xdr:col>4</xdr:col>
      <xdr:colOff>127</xdr:colOff>
      <xdr:row>38</xdr:row>
      <xdr:rowOff>90169</xdr:rowOff>
    </xdr:from>
    <xdr:to>
      <xdr:col>4</xdr:col>
      <xdr:colOff>190627</xdr:colOff>
      <xdr:row>39</xdr:row>
      <xdr:rowOff>90169</xdr:rowOff>
    </xdr:to>
    <xdr:sp macro="_xll.PtreeEvent_ObjectClick" textlink="">
      <xdr:nvSpPr>
        <xdr:cNvPr id="149" name="PTObj_DNode_1_17"/>
        <xdr:cNvSpPr/>
      </xdr:nvSpPr>
      <xdr:spPr bwMode="auto">
        <a:xfrm rot="-5400000">
          <a:off x="6753352" y="8853169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257003</xdr:colOff>
      <xdr:row>38</xdr:row>
      <xdr:rowOff>85498</xdr:rowOff>
    </xdr:from>
    <xdr:ext cx="215605" cy="199843"/>
    <xdr:sp macro="_xll.PtreeEvent_ObjectClick" textlink="">
      <xdr:nvSpPr>
        <xdr:cNvPr id="152" name="PTObj_DBranchName_1_17"/>
        <xdr:cNvSpPr txBox="1"/>
      </xdr:nvSpPr>
      <xdr:spPr>
        <a:xfrm>
          <a:off x="5943428" y="75149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42</xdr:row>
      <xdr:rowOff>90169</xdr:rowOff>
    </xdr:from>
    <xdr:to>
      <xdr:col>4</xdr:col>
      <xdr:colOff>190627</xdr:colOff>
      <xdr:row>43</xdr:row>
      <xdr:rowOff>90169</xdr:rowOff>
    </xdr:to>
    <xdr:sp macro="_xll.PtreeEvent_ObjectClick" textlink="">
      <xdr:nvSpPr>
        <xdr:cNvPr id="153" name="PTObj_DNode_1_16"/>
        <xdr:cNvSpPr/>
      </xdr:nvSpPr>
      <xdr:spPr bwMode="auto">
        <a:xfrm rot="-5400000">
          <a:off x="6753352" y="9615169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257160</xdr:colOff>
      <xdr:row>42</xdr:row>
      <xdr:rowOff>86372</xdr:rowOff>
    </xdr:from>
    <xdr:ext cx="194451" cy="198096"/>
    <xdr:sp macro="_xll.PtreeEvent_ObjectClick" textlink="">
      <xdr:nvSpPr>
        <xdr:cNvPr id="156" name="PTObj_DBranchName_1_16"/>
        <xdr:cNvSpPr txBox="1"/>
      </xdr:nvSpPr>
      <xdr:spPr>
        <a:xfrm>
          <a:off x="5943585" y="82778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40</xdr:row>
      <xdr:rowOff>90169</xdr:rowOff>
    </xdr:from>
    <xdr:to>
      <xdr:col>3</xdr:col>
      <xdr:colOff>190627</xdr:colOff>
      <xdr:row>41</xdr:row>
      <xdr:rowOff>90169</xdr:rowOff>
    </xdr:to>
    <xdr:sp macro="_xll.PtreeEvent_ObjectClick" textlink="">
      <xdr:nvSpPr>
        <xdr:cNvPr id="157" name="PTObj_DNode_1_15"/>
        <xdr:cNvSpPr/>
      </xdr:nvSpPr>
      <xdr:spPr bwMode="auto">
        <a:xfrm>
          <a:off x="5638927" y="9234169"/>
          <a:ext cx="190500" cy="190500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271291</xdr:colOff>
      <xdr:row>40</xdr:row>
      <xdr:rowOff>85498</xdr:rowOff>
    </xdr:from>
    <xdr:ext cx="215605" cy="199843"/>
    <xdr:sp macro="_xll.PtreeEvent_ObjectClick" textlink="">
      <xdr:nvSpPr>
        <xdr:cNvPr id="160" name="PTObj_DBranchName_1_15"/>
        <xdr:cNvSpPr txBox="1"/>
      </xdr:nvSpPr>
      <xdr:spPr>
        <a:xfrm>
          <a:off x="4690891" y="78959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34</xdr:row>
      <xdr:rowOff>90169</xdr:rowOff>
    </xdr:from>
    <xdr:to>
      <xdr:col>4</xdr:col>
      <xdr:colOff>190627</xdr:colOff>
      <xdr:row>35</xdr:row>
      <xdr:rowOff>90169</xdr:rowOff>
    </xdr:to>
    <xdr:sp macro="_xll.PtreeEvent_ObjectClick" textlink="">
      <xdr:nvSpPr>
        <xdr:cNvPr id="177" name="PTObj_DNode_1_10"/>
        <xdr:cNvSpPr/>
      </xdr:nvSpPr>
      <xdr:spPr bwMode="auto">
        <a:xfrm rot="-5400000">
          <a:off x="6800977" y="8091169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34</xdr:row>
      <xdr:rowOff>86372</xdr:rowOff>
    </xdr:from>
    <xdr:ext cx="194451" cy="198096"/>
    <xdr:sp macro="_xll.PtreeEvent_ObjectClick" textlink="">
      <xdr:nvSpPr>
        <xdr:cNvPr id="180" name="PTObj_DBranchName_1_10"/>
        <xdr:cNvSpPr txBox="1"/>
      </xdr:nvSpPr>
      <xdr:spPr>
        <a:xfrm>
          <a:off x="5957873" y="67538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32</xdr:row>
      <xdr:rowOff>90169</xdr:rowOff>
    </xdr:from>
    <xdr:to>
      <xdr:col>3</xdr:col>
      <xdr:colOff>190627</xdr:colOff>
      <xdr:row>33</xdr:row>
      <xdr:rowOff>90169</xdr:rowOff>
    </xdr:to>
    <xdr:sp macro="_xll.PtreeEvent_ObjectClick" textlink="">
      <xdr:nvSpPr>
        <xdr:cNvPr id="181" name="PTObj_DNode_1_5"/>
        <xdr:cNvSpPr/>
      </xdr:nvSpPr>
      <xdr:spPr bwMode="auto">
        <a:xfrm>
          <a:off x="5686552" y="7710169"/>
          <a:ext cx="190500" cy="190500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272570</xdr:colOff>
      <xdr:row>32</xdr:row>
      <xdr:rowOff>85498</xdr:rowOff>
    </xdr:from>
    <xdr:ext cx="441828" cy="199843"/>
    <xdr:sp macro="_xll.PtreeEvent_ObjectClick" textlink="">
      <xdr:nvSpPr>
        <xdr:cNvPr id="184" name="PTObj_DBranchName_1_5"/>
        <xdr:cNvSpPr txBox="1"/>
      </xdr:nvSpPr>
      <xdr:spPr>
        <a:xfrm>
          <a:off x="4692170" y="6371998"/>
          <a:ext cx="441828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Negative</a:t>
          </a:r>
        </a:p>
      </xdr:txBody>
    </xdr:sp>
    <xdr:clientData/>
  </xdr:oneCellAnchor>
  <xdr:twoCellAnchor editAs="oneCell">
    <xdr:from>
      <xdr:col>4</xdr:col>
      <xdr:colOff>127</xdr:colOff>
      <xdr:row>22</xdr:row>
      <xdr:rowOff>90170</xdr:rowOff>
    </xdr:from>
    <xdr:to>
      <xdr:col>4</xdr:col>
      <xdr:colOff>190627</xdr:colOff>
      <xdr:row>23</xdr:row>
      <xdr:rowOff>90170</xdr:rowOff>
    </xdr:to>
    <xdr:sp macro="_xll.PtreeEvent_ObjectClick" textlink="">
      <xdr:nvSpPr>
        <xdr:cNvPr id="189" name="PTObj_DNode_1_7"/>
        <xdr:cNvSpPr/>
      </xdr:nvSpPr>
      <xdr:spPr bwMode="auto">
        <a:xfrm rot="-5400000">
          <a:off x="6800977" y="5805170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257160</xdr:colOff>
      <xdr:row>22</xdr:row>
      <xdr:rowOff>86372</xdr:rowOff>
    </xdr:from>
    <xdr:ext cx="194451" cy="198096"/>
    <xdr:sp macro="_xll.PtreeEvent_ObjectClick" textlink="">
      <xdr:nvSpPr>
        <xdr:cNvPr id="192" name="PTObj_DBranchName_1_7"/>
        <xdr:cNvSpPr txBox="1"/>
      </xdr:nvSpPr>
      <xdr:spPr>
        <a:xfrm>
          <a:off x="5943585" y="44678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20</xdr:row>
      <xdr:rowOff>90170</xdr:rowOff>
    </xdr:from>
    <xdr:to>
      <xdr:col>3</xdr:col>
      <xdr:colOff>190627</xdr:colOff>
      <xdr:row>21</xdr:row>
      <xdr:rowOff>90170</xdr:rowOff>
    </xdr:to>
    <xdr:sp macro="_xll.PtreeEvent_ObjectClick" textlink="">
      <xdr:nvSpPr>
        <xdr:cNvPr id="193" name="PTObj_DNode_1_4"/>
        <xdr:cNvSpPr/>
      </xdr:nvSpPr>
      <xdr:spPr bwMode="auto">
        <a:xfrm>
          <a:off x="5686552" y="5424170"/>
          <a:ext cx="190500" cy="190500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271573</xdr:colOff>
      <xdr:row>20</xdr:row>
      <xdr:rowOff>85498</xdr:rowOff>
    </xdr:from>
    <xdr:ext cx="399963" cy="199843"/>
    <xdr:sp macro="_xll.PtreeEvent_ObjectClick" textlink="">
      <xdr:nvSpPr>
        <xdr:cNvPr id="196" name="PTObj_DBranchName_1_4"/>
        <xdr:cNvSpPr txBox="1"/>
      </xdr:nvSpPr>
      <xdr:spPr>
        <a:xfrm>
          <a:off x="4691173" y="4085998"/>
          <a:ext cx="399963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Positive</a:t>
          </a:r>
        </a:p>
      </xdr:txBody>
    </xdr:sp>
    <xdr:clientData/>
  </xdr:oneCellAnchor>
  <xdr:twoCellAnchor editAs="oneCell">
    <xdr:from>
      <xdr:col>5</xdr:col>
      <xdr:colOff>127</xdr:colOff>
      <xdr:row>26</xdr:row>
      <xdr:rowOff>90169</xdr:rowOff>
    </xdr:from>
    <xdr:to>
      <xdr:col>5</xdr:col>
      <xdr:colOff>190627</xdr:colOff>
      <xdr:row>27</xdr:row>
      <xdr:rowOff>90169</xdr:rowOff>
    </xdr:to>
    <xdr:sp macro="_xll.PtreeEvent_ObjectClick" textlink="">
      <xdr:nvSpPr>
        <xdr:cNvPr id="197" name="PTObj_DNode_1_13"/>
        <xdr:cNvSpPr/>
      </xdr:nvSpPr>
      <xdr:spPr bwMode="auto">
        <a:xfrm rot="-5400000">
          <a:off x="7915402" y="6567169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26</xdr:row>
      <xdr:rowOff>85498</xdr:rowOff>
    </xdr:from>
    <xdr:ext cx="215605" cy="199843"/>
    <xdr:sp macro="_xll.PtreeEvent_ObjectClick" textlink="">
      <xdr:nvSpPr>
        <xdr:cNvPr id="200" name="PTObj_DBranchName_1_13"/>
        <xdr:cNvSpPr txBox="1"/>
      </xdr:nvSpPr>
      <xdr:spPr>
        <a:xfrm>
          <a:off x="7072140" y="52289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30</xdr:row>
      <xdr:rowOff>90169</xdr:rowOff>
    </xdr:from>
    <xdr:to>
      <xdr:col>5</xdr:col>
      <xdr:colOff>190627</xdr:colOff>
      <xdr:row>31</xdr:row>
      <xdr:rowOff>90169</xdr:rowOff>
    </xdr:to>
    <xdr:sp macro="_xll.PtreeEvent_ObjectClick" textlink="">
      <xdr:nvSpPr>
        <xdr:cNvPr id="201" name="PTObj_DNode_1_12"/>
        <xdr:cNvSpPr/>
      </xdr:nvSpPr>
      <xdr:spPr bwMode="auto">
        <a:xfrm rot="-5400000">
          <a:off x="7915402" y="7329169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30</xdr:row>
      <xdr:rowOff>86372</xdr:rowOff>
    </xdr:from>
    <xdr:ext cx="194451" cy="198096"/>
    <xdr:sp macro="_xll.PtreeEvent_ObjectClick" textlink="">
      <xdr:nvSpPr>
        <xdr:cNvPr id="204" name="PTObj_DBranchName_1_12"/>
        <xdr:cNvSpPr txBox="1"/>
      </xdr:nvSpPr>
      <xdr:spPr>
        <a:xfrm>
          <a:off x="7072297" y="59918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28</xdr:row>
      <xdr:rowOff>90169</xdr:rowOff>
    </xdr:from>
    <xdr:to>
      <xdr:col>4</xdr:col>
      <xdr:colOff>190627</xdr:colOff>
      <xdr:row>29</xdr:row>
      <xdr:rowOff>90169</xdr:rowOff>
    </xdr:to>
    <xdr:sp macro="_xll.PtreeEvent_ObjectClick" textlink="">
      <xdr:nvSpPr>
        <xdr:cNvPr id="205" name="PTObj_DNode_1_11"/>
        <xdr:cNvSpPr/>
      </xdr:nvSpPr>
      <xdr:spPr bwMode="auto">
        <a:xfrm>
          <a:off x="6800977" y="6948169"/>
          <a:ext cx="190500" cy="190500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28</xdr:row>
      <xdr:rowOff>85498</xdr:rowOff>
    </xdr:from>
    <xdr:ext cx="215605" cy="199843"/>
    <xdr:sp macro="_xll.PtreeEvent_ObjectClick" textlink="">
      <xdr:nvSpPr>
        <xdr:cNvPr id="208" name="PTObj_DBranchName_1_11"/>
        <xdr:cNvSpPr txBox="1"/>
      </xdr:nvSpPr>
      <xdr:spPr>
        <a:xfrm>
          <a:off x="5957716" y="56099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14</xdr:row>
      <xdr:rowOff>90170</xdr:rowOff>
    </xdr:from>
    <xdr:to>
      <xdr:col>5</xdr:col>
      <xdr:colOff>190627</xdr:colOff>
      <xdr:row>15</xdr:row>
      <xdr:rowOff>90170</xdr:rowOff>
    </xdr:to>
    <xdr:sp macro="_xll.PtreeEvent_ObjectClick" textlink="">
      <xdr:nvSpPr>
        <xdr:cNvPr id="209" name="PTObj_DNode_1_8"/>
        <xdr:cNvSpPr/>
      </xdr:nvSpPr>
      <xdr:spPr bwMode="auto">
        <a:xfrm rot="-5400000">
          <a:off x="7915402" y="4281170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14</xdr:row>
      <xdr:rowOff>85498</xdr:rowOff>
    </xdr:from>
    <xdr:ext cx="215605" cy="199843"/>
    <xdr:sp macro="_xll.PtreeEvent_ObjectClick" textlink="">
      <xdr:nvSpPr>
        <xdr:cNvPr id="212" name="PTObj_DBranchName_1_8"/>
        <xdr:cNvSpPr txBox="1"/>
      </xdr:nvSpPr>
      <xdr:spPr>
        <a:xfrm>
          <a:off x="7072140" y="29429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18</xdr:row>
      <xdr:rowOff>90170</xdr:rowOff>
    </xdr:from>
    <xdr:to>
      <xdr:col>5</xdr:col>
      <xdr:colOff>190627</xdr:colOff>
      <xdr:row>19</xdr:row>
      <xdr:rowOff>90170</xdr:rowOff>
    </xdr:to>
    <xdr:sp macro="_xll.PtreeEvent_ObjectClick" textlink="">
      <xdr:nvSpPr>
        <xdr:cNvPr id="213" name="PTObj_DNode_1_9"/>
        <xdr:cNvSpPr/>
      </xdr:nvSpPr>
      <xdr:spPr bwMode="auto">
        <a:xfrm rot="-5400000">
          <a:off x="7915402" y="5043170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18</xdr:row>
      <xdr:rowOff>86372</xdr:rowOff>
    </xdr:from>
    <xdr:ext cx="194451" cy="198096"/>
    <xdr:sp macro="_xll.PtreeEvent_ObjectClick" textlink="">
      <xdr:nvSpPr>
        <xdr:cNvPr id="216" name="PTObj_DBranchName_1_9"/>
        <xdr:cNvSpPr txBox="1"/>
      </xdr:nvSpPr>
      <xdr:spPr>
        <a:xfrm>
          <a:off x="7072297" y="37058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16</xdr:row>
      <xdr:rowOff>90170</xdr:rowOff>
    </xdr:from>
    <xdr:to>
      <xdr:col>4</xdr:col>
      <xdr:colOff>190627</xdr:colOff>
      <xdr:row>17</xdr:row>
      <xdr:rowOff>90170</xdr:rowOff>
    </xdr:to>
    <xdr:sp macro="_xll.PtreeEvent_ObjectClick" textlink="">
      <xdr:nvSpPr>
        <xdr:cNvPr id="217" name="PTObj_DNode_1_6"/>
        <xdr:cNvSpPr/>
      </xdr:nvSpPr>
      <xdr:spPr bwMode="auto">
        <a:xfrm>
          <a:off x="6800977" y="4662170"/>
          <a:ext cx="190500" cy="190500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16</xdr:row>
      <xdr:rowOff>85498</xdr:rowOff>
    </xdr:from>
    <xdr:ext cx="215605" cy="199843"/>
    <xdr:sp macro="_xll.PtreeEvent_ObjectClick" textlink="">
      <xdr:nvSpPr>
        <xdr:cNvPr id="220" name="PTObj_DBranchName_1_6"/>
        <xdr:cNvSpPr txBox="1"/>
      </xdr:nvSpPr>
      <xdr:spPr>
        <a:xfrm>
          <a:off x="5957716" y="33239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7"/>
  <sheetViews>
    <sheetView workbookViewId="0"/>
  </sheetViews>
  <sheetFormatPr defaultRowHeight="15" x14ac:dyDescent="0.25"/>
  <cols>
    <col min="1" max="256" width="15.7109375" style="1" customWidth="1"/>
    <col min="257" max="16384" width="9.140625" style="1"/>
  </cols>
  <sheetData>
    <row r="1" spans="1:16" x14ac:dyDescent="0.25">
      <c r="A1" s="1" t="s">
        <v>2</v>
      </c>
      <c r="B1" s="1" t="s">
        <v>22</v>
      </c>
      <c r="E1" s="1" t="s">
        <v>44</v>
      </c>
      <c r="F1" s="1">
        <v>3</v>
      </c>
      <c r="H1" s="1" t="s">
        <v>50</v>
      </c>
      <c r="K1" s="1" t="s">
        <v>55</v>
      </c>
      <c r="L1" s="1">
        <v>0</v>
      </c>
    </row>
    <row r="2" spans="1:16" x14ac:dyDescent="0.25">
      <c r="A2" s="1" t="s">
        <v>3</v>
      </c>
      <c r="B2" s="1" t="e">
        <f>'Decision Tree'!#REF!</f>
        <v>#REF!</v>
      </c>
      <c r="E2" s="1" t="s">
        <v>45</v>
      </c>
      <c r="F2" s="1" t="e">
        <f ca="1">_xll.PTreeEvaluate5(B3,$L$11:$L$27,$J$11:$J$27,$K$11:$K$27,$N$11:$N$27,$G$11:$G$27,,L1)</f>
        <v>#NAME?</v>
      </c>
    </row>
    <row r="3" spans="1:16" x14ac:dyDescent="0.25">
      <c r="A3" s="1" t="s">
        <v>4</v>
      </c>
      <c r="B3" s="1" t="s">
        <v>59</v>
      </c>
      <c r="E3" s="1" t="s">
        <v>46</v>
      </c>
      <c r="F3" s="2" t="s">
        <v>60</v>
      </c>
      <c r="H3" s="1" t="s">
        <v>51</v>
      </c>
    </row>
    <row r="4" spans="1:16" x14ac:dyDescent="0.25">
      <c r="A4" s="1" t="s">
        <v>5</v>
      </c>
      <c r="B4" s="1" t="s">
        <v>21</v>
      </c>
      <c r="E4" s="1" t="s">
        <v>47</v>
      </c>
      <c r="F4" s="2" t="s">
        <v>61</v>
      </c>
      <c r="H4" s="1" t="s">
        <v>52</v>
      </c>
    </row>
    <row r="5" spans="1:16" x14ac:dyDescent="0.25">
      <c r="A5" s="1" t="s">
        <v>6</v>
      </c>
      <c r="B5" s="1">
        <v>0</v>
      </c>
      <c r="E5" s="1" t="s">
        <v>48</v>
      </c>
      <c r="F5" s="2" t="s">
        <v>61</v>
      </c>
      <c r="H5" s="1" t="s">
        <v>53</v>
      </c>
    </row>
    <row r="6" spans="1:16" x14ac:dyDescent="0.25">
      <c r="A6" s="1" t="s">
        <v>7</v>
      </c>
      <c r="E6" s="1" t="s">
        <v>49</v>
      </c>
      <c r="F6" s="2" t="s">
        <v>70</v>
      </c>
      <c r="H6" s="1" t="s">
        <v>54</v>
      </c>
    </row>
    <row r="7" spans="1:16" x14ac:dyDescent="0.25">
      <c r="A7" s="1" t="s">
        <v>43</v>
      </c>
    </row>
    <row r="8" spans="1:16" x14ac:dyDescent="0.25">
      <c r="A8" s="1" t="s">
        <v>8</v>
      </c>
      <c r="B8" s="1">
        <v>17</v>
      </c>
    </row>
    <row r="10" spans="1:16" x14ac:dyDescent="0.25">
      <c r="A10" s="1" t="s">
        <v>56</v>
      </c>
      <c r="B10" s="1" t="s">
        <v>57</v>
      </c>
      <c r="C10" s="1" t="s">
        <v>9</v>
      </c>
      <c r="D10" s="1" t="s">
        <v>10</v>
      </c>
      <c r="E10" s="1" t="s">
        <v>11</v>
      </c>
      <c r="F10" s="1" t="s">
        <v>12</v>
      </c>
      <c r="G10" s="1" t="s">
        <v>13</v>
      </c>
      <c r="H10" s="1" t="s">
        <v>14</v>
      </c>
      <c r="I10" s="1" t="s">
        <v>15</v>
      </c>
      <c r="J10" s="1" t="s">
        <v>16</v>
      </c>
      <c r="K10" s="1" t="s">
        <v>17</v>
      </c>
      <c r="L10" s="1" t="s">
        <v>4</v>
      </c>
      <c r="M10" s="1" t="s">
        <v>18</v>
      </c>
      <c r="N10" s="1" t="s">
        <v>19</v>
      </c>
      <c r="O10" s="1" t="s">
        <v>20</v>
      </c>
      <c r="P10" s="1" t="s">
        <v>58</v>
      </c>
    </row>
    <row r="11" spans="1:16" x14ac:dyDescent="0.25">
      <c r="A11" s="1" t="e">
        <f ca="1">'Decision Tree'!$B$38</f>
        <v>#NAME?</v>
      </c>
      <c r="B11" s="1" t="str">
        <f>B1</f>
        <v>Immigration Decision</v>
      </c>
      <c r="C11" s="1">
        <v>0</v>
      </c>
      <c r="J11" s="1">
        <f>'Decision Tree'!$A$38</f>
        <v>0</v>
      </c>
      <c r="K11" s="1">
        <f>'Decision Tree'!$A$37</f>
        <v>0</v>
      </c>
      <c r="L11" s="1" t="s">
        <v>24</v>
      </c>
      <c r="M11" s="1">
        <v>0</v>
      </c>
      <c r="O11" s="1" t="str">
        <f>'Decision Tree'!$B$37</f>
        <v>Perform test?</v>
      </c>
    </row>
    <row r="12" spans="1:16" x14ac:dyDescent="0.25">
      <c r="A12" s="1" t="e">
        <f ca="1">'Decision Tree'!$C$26</f>
        <v>#NAME?</v>
      </c>
      <c r="B12" s="1" t="s">
        <v>25</v>
      </c>
      <c r="C12" s="1">
        <v>0</v>
      </c>
      <c r="I12" s="1" t="s">
        <v>23</v>
      </c>
      <c r="J12" s="3">
        <f>'Decision Tree'!$B$26</f>
        <v>-500</v>
      </c>
      <c r="L12" s="1" t="s">
        <v>28</v>
      </c>
      <c r="M12" s="1">
        <v>0</v>
      </c>
      <c r="O12" s="1" t="str">
        <f>'Decision Tree'!$C$25</f>
        <v>Test result?</v>
      </c>
    </row>
    <row r="13" spans="1:16" x14ac:dyDescent="0.25">
      <c r="A13" s="1" t="e">
        <f ca="1">'Decision Tree'!$C$46</f>
        <v>#NAME?</v>
      </c>
      <c r="B13" s="1" t="s">
        <v>26</v>
      </c>
      <c r="C13" s="1">
        <v>0</v>
      </c>
      <c r="I13" s="1" t="s">
        <v>23</v>
      </c>
      <c r="J13" s="1">
        <f>'Decision Tree'!$B$46</f>
        <v>0</v>
      </c>
      <c r="L13" s="1" t="s">
        <v>41</v>
      </c>
      <c r="M13" s="1">
        <v>0</v>
      </c>
      <c r="O13" s="1" t="str">
        <f>'Decision Tree'!$C$45</f>
        <v xml:space="preserve">        Admit immigrant?</v>
      </c>
    </row>
    <row r="14" spans="1:16" x14ac:dyDescent="0.25">
      <c r="A14" s="1" t="e">
        <f ca="1">'Decision Tree'!$D$22</f>
        <v>#NAME?</v>
      </c>
      <c r="B14" s="1" t="s">
        <v>0</v>
      </c>
      <c r="C14" s="1">
        <v>0</v>
      </c>
      <c r="I14" s="1" t="s">
        <v>23</v>
      </c>
      <c r="J14" s="1">
        <f>'Decision Tree'!$C$22</f>
        <v>0</v>
      </c>
      <c r="K14" s="1">
        <f>'Decision Tree'!$C$21</f>
        <v>4.5000000000000005E-2</v>
      </c>
      <c r="L14" s="1" t="s">
        <v>30</v>
      </c>
      <c r="M14" s="1">
        <v>0</v>
      </c>
      <c r="O14" s="1" t="str">
        <f>'Decision Tree'!$D$21</f>
        <v>Admit immigrant?</v>
      </c>
    </row>
    <row r="15" spans="1:16" x14ac:dyDescent="0.25">
      <c r="A15" s="1" t="e">
        <f ca="1">'Decision Tree'!$D$34</f>
        <v>#NAME?</v>
      </c>
      <c r="B15" s="1" t="s">
        <v>1</v>
      </c>
      <c r="C15" s="1">
        <v>0</v>
      </c>
      <c r="I15" s="1" t="s">
        <v>23</v>
      </c>
      <c r="J15" s="1">
        <f>'Decision Tree'!$C$34</f>
        <v>0</v>
      </c>
      <c r="K15" s="1">
        <f>'Decision Tree'!$C$33</f>
        <v>0.95499999999999996</v>
      </c>
      <c r="L15" s="1" t="s">
        <v>37</v>
      </c>
      <c r="M15" s="1">
        <v>0</v>
      </c>
      <c r="O15" s="1" t="str">
        <f>'Decision Tree'!$D$33</f>
        <v>Admit immigrant?</v>
      </c>
    </row>
    <row r="16" spans="1:16" x14ac:dyDescent="0.25">
      <c r="A16" s="1" t="e">
        <f ca="1">'Decision Tree'!$E$18</f>
        <v>#NAME?</v>
      </c>
      <c r="B16" s="1" t="s">
        <v>25</v>
      </c>
      <c r="C16" s="1">
        <v>0</v>
      </c>
      <c r="I16" s="1" t="s">
        <v>23</v>
      </c>
      <c r="J16" s="1">
        <f>'Decision Tree'!$D$18</f>
        <v>0</v>
      </c>
      <c r="L16" s="1" t="s">
        <v>33</v>
      </c>
      <c r="M16" s="1">
        <v>0</v>
      </c>
      <c r="O16" s="1" t="str">
        <f>'Decision Tree'!$E$17</f>
        <v>Infected?</v>
      </c>
    </row>
    <row r="17" spans="1:15" x14ac:dyDescent="0.25">
      <c r="A17" s="1" t="e">
        <f ca="1">'Decision Tree'!$E$24</f>
        <v>#NAME?</v>
      </c>
      <c r="B17" s="1" t="s">
        <v>26</v>
      </c>
      <c r="C17" s="1">
        <v>0</v>
      </c>
      <c r="H17" s="1" t="s">
        <v>23</v>
      </c>
      <c r="I17" s="1" t="s">
        <v>23</v>
      </c>
      <c r="J17" s="1">
        <f>'Decision Tree'!$D$24</f>
        <v>0</v>
      </c>
      <c r="L17" s="1" t="s">
        <v>29</v>
      </c>
      <c r="M17" s="1">
        <v>0</v>
      </c>
    </row>
    <row r="18" spans="1:15" x14ac:dyDescent="0.25">
      <c r="A18" s="1" t="e">
        <f ca="1">'Decision Tree'!$F$16</f>
        <v>#NAME?</v>
      </c>
      <c r="B18" s="1" t="s">
        <v>25</v>
      </c>
      <c r="C18" s="1">
        <v>0</v>
      </c>
      <c r="H18" s="1" t="s">
        <v>23</v>
      </c>
      <c r="I18" s="1" t="s">
        <v>23</v>
      </c>
      <c r="J18" s="3">
        <f>'Decision Tree'!$E$16</f>
        <v>-100000</v>
      </c>
      <c r="K18" s="1">
        <f>'Decision Tree'!$E$15</f>
        <v>1</v>
      </c>
      <c r="L18" s="1" t="s">
        <v>32</v>
      </c>
      <c r="M18" s="1">
        <v>0</v>
      </c>
    </row>
    <row r="19" spans="1:15" x14ac:dyDescent="0.25">
      <c r="A19" s="1" t="e">
        <f ca="1">'Decision Tree'!$F$20</f>
        <v>#NAME?</v>
      </c>
      <c r="B19" s="1" t="s">
        <v>26</v>
      </c>
      <c r="C19" s="1">
        <v>0</v>
      </c>
      <c r="H19" s="1" t="s">
        <v>23</v>
      </c>
      <c r="I19" s="1" t="s">
        <v>23</v>
      </c>
      <c r="J19" s="3">
        <f>'Decision Tree'!$E$20</f>
        <v>10000</v>
      </c>
      <c r="K19" s="1">
        <f>'Decision Tree'!$E$19</f>
        <v>0</v>
      </c>
      <c r="L19" s="1" t="s">
        <v>32</v>
      </c>
      <c r="M19" s="1">
        <v>0</v>
      </c>
    </row>
    <row r="20" spans="1:15" x14ac:dyDescent="0.25">
      <c r="A20" s="1" t="e">
        <f ca="1">'Decision Tree'!$E$36</f>
        <v>#NAME?</v>
      </c>
      <c r="B20" s="1" t="s">
        <v>26</v>
      </c>
      <c r="C20" s="1">
        <v>0</v>
      </c>
      <c r="H20" s="1" t="s">
        <v>23</v>
      </c>
      <c r="I20" s="1" t="s">
        <v>23</v>
      </c>
      <c r="J20" s="1">
        <f>'Decision Tree'!$D$36</f>
        <v>0</v>
      </c>
      <c r="L20" s="1" t="s">
        <v>34</v>
      </c>
      <c r="M20" s="1">
        <v>0</v>
      </c>
    </row>
    <row r="21" spans="1:15" x14ac:dyDescent="0.25">
      <c r="A21" s="1" t="e">
        <f ca="1">'Decision Tree'!$E$30</f>
        <v>#NAME?</v>
      </c>
      <c r="B21" s="1" t="s">
        <v>25</v>
      </c>
      <c r="C21" s="1">
        <v>0</v>
      </c>
      <c r="I21" s="1" t="s">
        <v>23</v>
      </c>
      <c r="J21" s="1">
        <f>'Decision Tree'!$D$30</f>
        <v>0</v>
      </c>
      <c r="L21" s="1" t="s">
        <v>35</v>
      </c>
      <c r="M21" s="1">
        <v>0</v>
      </c>
      <c r="O21" s="1" t="str">
        <f>'Decision Tree'!$E$29</f>
        <v>Infected?</v>
      </c>
    </row>
    <row r="22" spans="1:15" x14ac:dyDescent="0.25">
      <c r="A22" s="1" t="e">
        <f ca="1">'Decision Tree'!$F$32</f>
        <v>#NAME?</v>
      </c>
      <c r="B22" s="1" t="s">
        <v>26</v>
      </c>
      <c r="C22" s="1">
        <v>0</v>
      </c>
      <c r="H22" s="1" t="s">
        <v>23</v>
      </c>
      <c r="I22" s="1" t="s">
        <v>23</v>
      </c>
      <c r="J22" s="3">
        <f>'Decision Tree'!$E$32</f>
        <v>10000</v>
      </c>
      <c r="K22" s="1">
        <f>'Decision Tree'!$E$31</f>
        <v>0.99476439790575921</v>
      </c>
      <c r="L22" s="1" t="s">
        <v>36</v>
      </c>
      <c r="M22" s="1">
        <v>0</v>
      </c>
    </row>
    <row r="23" spans="1:15" x14ac:dyDescent="0.25">
      <c r="A23" s="1" t="e">
        <f ca="1">'Decision Tree'!$F$28</f>
        <v>#NAME?</v>
      </c>
      <c r="B23" s="1" t="s">
        <v>25</v>
      </c>
      <c r="C23" s="1">
        <v>0</v>
      </c>
      <c r="H23" s="1" t="s">
        <v>23</v>
      </c>
      <c r="I23" s="1" t="s">
        <v>23</v>
      </c>
      <c r="J23" s="3">
        <f>'Decision Tree'!$E$28</f>
        <v>-100000</v>
      </c>
      <c r="K23" s="1">
        <f>'Decision Tree'!$E$27</f>
        <v>5.2356020942408389E-3</v>
      </c>
      <c r="L23" s="1" t="s">
        <v>36</v>
      </c>
      <c r="M23" s="1">
        <v>0</v>
      </c>
    </row>
    <row r="24" spans="1:15" x14ac:dyDescent="0.25">
      <c r="A24" s="1" t="e">
        <f ca="1">'Decision Tree'!$D$48</f>
        <v>#NAME?</v>
      </c>
      <c r="B24" s="1" t="s">
        <v>26</v>
      </c>
      <c r="C24" s="1">
        <v>0</v>
      </c>
      <c r="H24" s="1" t="s">
        <v>23</v>
      </c>
      <c r="I24" s="1" t="s">
        <v>23</v>
      </c>
      <c r="J24" s="1">
        <f>'Decision Tree'!$C$48</f>
        <v>0</v>
      </c>
      <c r="L24" s="1" t="s">
        <v>38</v>
      </c>
      <c r="M24" s="1">
        <v>0</v>
      </c>
    </row>
    <row r="25" spans="1:15" x14ac:dyDescent="0.25">
      <c r="A25" s="1" t="e">
        <f ca="1">'Decision Tree'!$D$42</f>
        <v>#NAME?</v>
      </c>
      <c r="B25" s="1" t="s">
        <v>25</v>
      </c>
      <c r="C25" s="1">
        <v>0</v>
      </c>
      <c r="I25" s="1" t="s">
        <v>23</v>
      </c>
      <c r="J25" s="1">
        <f>'Decision Tree'!$C$42</f>
        <v>0</v>
      </c>
      <c r="L25" s="1" t="s">
        <v>39</v>
      </c>
      <c r="M25" s="1">
        <v>0</v>
      </c>
      <c r="O25" s="1" t="str">
        <f>'Decision Tree'!$D$41</f>
        <v>Infected?</v>
      </c>
    </row>
    <row r="26" spans="1:15" x14ac:dyDescent="0.25">
      <c r="A26" s="1" t="e">
        <f ca="1">'Decision Tree'!$E$44</f>
        <v>#NAME?</v>
      </c>
      <c r="B26" s="1" t="s">
        <v>26</v>
      </c>
      <c r="C26" s="1">
        <v>0</v>
      </c>
      <c r="H26" s="1" t="s">
        <v>23</v>
      </c>
      <c r="I26" s="1" t="s">
        <v>23</v>
      </c>
      <c r="J26" s="3">
        <f>'Decision Tree'!$D$44</f>
        <v>10000</v>
      </c>
      <c r="K26" s="1">
        <f>'Decision Tree'!$D$43</f>
        <v>0.95</v>
      </c>
      <c r="L26" s="1" t="s">
        <v>40</v>
      </c>
      <c r="M26" s="1">
        <v>0</v>
      </c>
    </row>
    <row r="27" spans="1:15" x14ac:dyDescent="0.25">
      <c r="A27" s="1" t="e">
        <f ca="1">'Decision Tree'!$E$40</f>
        <v>#NAME?</v>
      </c>
      <c r="B27" s="1" t="s">
        <v>25</v>
      </c>
      <c r="C27" s="1">
        <v>0</v>
      </c>
      <c r="H27" s="1" t="s">
        <v>23</v>
      </c>
      <c r="I27" s="1" t="s">
        <v>23</v>
      </c>
      <c r="J27" s="3">
        <f>'Decision Tree'!$D$40</f>
        <v>-100000</v>
      </c>
      <c r="K27" s="1">
        <f>'Decision Tree'!$D$39</f>
        <v>0.05</v>
      </c>
      <c r="L27" s="1" t="s">
        <v>40</v>
      </c>
      <c r="M27" s="1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48"/>
  <sheetViews>
    <sheetView tabSelected="1" zoomScaleNormal="100" workbookViewId="0"/>
  </sheetViews>
  <sheetFormatPr defaultRowHeight="15" x14ac:dyDescent="0.25"/>
  <cols>
    <col min="1" max="1" width="49.5703125" style="5" customWidth="1"/>
    <col min="2" max="2" width="16.7109375" style="5" customWidth="1"/>
    <col min="3" max="3" width="19" style="5" customWidth="1"/>
    <col min="4" max="6" width="16.7109375" style="5" customWidth="1"/>
    <col min="7" max="16384" width="9.140625" style="5"/>
  </cols>
  <sheetData>
    <row r="1" spans="1:8" x14ac:dyDescent="0.25">
      <c r="A1" s="4" t="s">
        <v>42</v>
      </c>
    </row>
    <row r="3" spans="1:8" x14ac:dyDescent="0.25">
      <c r="A3" s="4" t="s">
        <v>78</v>
      </c>
      <c r="E3" s="4" t="s">
        <v>65</v>
      </c>
    </row>
    <row r="4" spans="1:8" x14ac:dyDescent="0.25">
      <c r="A4" t="s">
        <v>62</v>
      </c>
      <c r="B4" s="6">
        <v>100000</v>
      </c>
      <c r="C4" s="7"/>
      <c r="E4" s="17" t="s">
        <v>76</v>
      </c>
    </row>
    <row r="5" spans="1:8" x14ac:dyDescent="0.25">
      <c r="A5" t="s">
        <v>63</v>
      </c>
      <c r="B5" s="6">
        <v>10000</v>
      </c>
      <c r="C5" s="7"/>
      <c r="E5" s="9"/>
      <c r="F5" s="28" t="s">
        <v>0</v>
      </c>
      <c r="G5" s="29" t="s">
        <v>1</v>
      </c>
    </row>
    <row r="6" spans="1:8" x14ac:dyDescent="0.25">
      <c r="A6" t="s">
        <v>64</v>
      </c>
      <c r="B6" s="6">
        <v>500</v>
      </c>
      <c r="C6" s="7"/>
      <c r="F6" s="30">
        <f>SUMPRODUCT($B$8:$B$9,B13:B14)</f>
        <v>4.5000000000000005E-2</v>
      </c>
      <c r="G6" s="30">
        <f>SUMPRODUCT($B$8:$B$9,C13:C14)</f>
        <v>0.95499999999999996</v>
      </c>
    </row>
    <row r="7" spans="1:8" x14ac:dyDescent="0.25">
      <c r="E7" s="8"/>
    </row>
    <row r="8" spans="1:8" x14ac:dyDescent="0.25">
      <c r="A8" t="s">
        <v>66</v>
      </c>
      <c r="B8" s="10">
        <v>0.05</v>
      </c>
      <c r="C8" s="9"/>
      <c r="E8" s="17" t="s">
        <v>77</v>
      </c>
    </row>
    <row r="9" spans="1:8" x14ac:dyDescent="0.25">
      <c r="A9" t="s">
        <v>71</v>
      </c>
      <c r="B9" s="10">
        <f>1-B8</f>
        <v>0.95</v>
      </c>
      <c r="C9" s="9"/>
      <c r="E9" t="s">
        <v>73</v>
      </c>
      <c r="F9" s="28" t="s">
        <v>0</v>
      </c>
      <c r="G9" s="29" t="s">
        <v>1</v>
      </c>
    </row>
    <row r="10" spans="1:8" x14ac:dyDescent="0.25">
      <c r="A10"/>
      <c r="B10" s="27"/>
      <c r="C10" s="9"/>
      <c r="E10" t="s">
        <v>74</v>
      </c>
      <c r="F10" s="5">
        <f>B13*$B8/F$6</f>
        <v>1</v>
      </c>
      <c r="G10" s="30">
        <f>C13*$B8/G$6</f>
        <v>5.2356020942408389E-3</v>
      </c>
    </row>
    <row r="11" spans="1:8" x14ac:dyDescent="0.25">
      <c r="A11" t="s">
        <v>72</v>
      </c>
      <c r="B11" s="27"/>
      <c r="C11" s="9"/>
      <c r="E11" t="s">
        <v>75</v>
      </c>
      <c r="F11" s="5">
        <f>B14*$B9/F$6</f>
        <v>0</v>
      </c>
      <c r="G11" s="30">
        <f>C14*$B9/G$6</f>
        <v>0.99476439790575921</v>
      </c>
    </row>
    <row r="12" spans="1:8" x14ac:dyDescent="0.25">
      <c r="A12" t="s">
        <v>73</v>
      </c>
      <c r="B12" s="28" t="s">
        <v>0</v>
      </c>
      <c r="C12" s="29" t="s">
        <v>1</v>
      </c>
      <c r="E12" s="8"/>
    </row>
    <row r="13" spans="1:8" x14ac:dyDescent="0.25">
      <c r="A13" t="s">
        <v>74</v>
      </c>
      <c r="B13" s="10">
        <f>1-C13</f>
        <v>0.9</v>
      </c>
      <c r="C13" s="10">
        <v>0.1</v>
      </c>
      <c r="E13" s="8"/>
    </row>
    <row r="14" spans="1:8" x14ac:dyDescent="0.25">
      <c r="A14" t="s">
        <v>75</v>
      </c>
      <c r="B14" s="10">
        <f>1-C14</f>
        <v>0</v>
      </c>
      <c r="C14" s="10">
        <v>1</v>
      </c>
      <c r="E14" s="8"/>
    </row>
    <row r="15" spans="1:8" x14ac:dyDescent="0.25">
      <c r="E15" s="26">
        <f>F10</f>
        <v>1</v>
      </c>
      <c r="F15" s="25" t="e">
        <f ca="1">_xll.PTreeNodeProbability(treeCalc_1!$F$2,8)</f>
        <v>#NAME?</v>
      </c>
      <c r="H15" s="12"/>
    </row>
    <row r="16" spans="1:8" x14ac:dyDescent="0.25">
      <c r="E16" s="20">
        <f>-B4</f>
        <v>-100000</v>
      </c>
      <c r="F16" s="25" t="e">
        <f ca="1">_xll.PTreeNodeValue(treeCalc_1!$F$2,8)</f>
        <v>#NAME?</v>
      </c>
      <c r="H16" s="12"/>
    </row>
    <row r="17" spans="2:8" x14ac:dyDescent="0.25">
      <c r="D17" s="21" t="e">
        <f ca="1">_xll.PTreeNodeDecision(treeCalc_1!$F$2,6)</f>
        <v>#NAME?</v>
      </c>
      <c r="E17" s="18" t="s">
        <v>68</v>
      </c>
      <c r="H17" s="12"/>
    </row>
    <row r="18" spans="2:8" x14ac:dyDescent="0.25">
      <c r="D18" s="20">
        <v>0</v>
      </c>
      <c r="E18" s="19" t="e">
        <f ca="1">_xll.PTreeNodeValue(treeCalc_1!$F$2,6)</f>
        <v>#NAME?</v>
      </c>
    </row>
    <row r="19" spans="2:8" x14ac:dyDescent="0.25">
      <c r="D19" s="14"/>
      <c r="E19" s="26">
        <f>1-E15</f>
        <v>0</v>
      </c>
      <c r="F19" s="25" t="e">
        <f ca="1">_xll.PTreeNodeProbability(treeCalc_1!$F$2,9)</f>
        <v>#NAME?</v>
      </c>
      <c r="H19" s="12"/>
    </row>
    <row r="20" spans="2:8" x14ac:dyDescent="0.25">
      <c r="D20" s="14"/>
      <c r="E20" s="20">
        <f>B5</f>
        <v>10000</v>
      </c>
      <c r="F20" s="25" t="e">
        <f ca="1">_xll.PTreeNodeValue(treeCalc_1!$F$2,9)</f>
        <v>#NAME?</v>
      </c>
      <c r="H20" s="12"/>
    </row>
    <row r="21" spans="2:8" x14ac:dyDescent="0.25">
      <c r="C21" s="26">
        <f>F6</f>
        <v>4.5000000000000005E-2</v>
      </c>
      <c r="D21" s="22" t="s">
        <v>69</v>
      </c>
      <c r="H21" s="12"/>
    </row>
    <row r="22" spans="2:8" x14ac:dyDescent="0.25">
      <c r="C22" s="20">
        <v>0</v>
      </c>
      <c r="D22" s="23" t="e">
        <f ca="1">_xll.PTreeNodeValue(treeCalc_1!$F$2,4)</f>
        <v>#NAME?</v>
      </c>
      <c r="H22" s="12"/>
    </row>
    <row r="23" spans="2:8" x14ac:dyDescent="0.25">
      <c r="C23" s="14"/>
      <c r="D23" s="21" t="e">
        <f ca="1">_xll.PTreeNodeDecision(treeCalc_1!$F$2,7)</f>
        <v>#NAME?</v>
      </c>
      <c r="E23" s="25" t="e">
        <f ca="1">_xll.PTreeNodeProbability(treeCalc_1!$F$2,7)</f>
        <v>#NAME?</v>
      </c>
    </row>
    <row r="24" spans="2:8" x14ac:dyDescent="0.25">
      <c r="C24" s="14"/>
      <c r="D24" s="20">
        <v>0</v>
      </c>
      <c r="E24" s="25" t="e">
        <f ca="1">_xll.PTreeNodeValue(treeCalc_1!$F$2,7)</f>
        <v>#NAME?</v>
      </c>
      <c r="H24" s="12"/>
    </row>
    <row r="25" spans="2:8" x14ac:dyDescent="0.25">
      <c r="B25" s="21" t="e">
        <f ca="1">_xll.PTreeNodeDecision(treeCalc_1!$F$2,2)</f>
        <v>#NAME?</v>
      </c>
      <c r="C25" s="18" t="s">
        <v>27</v>
      </c>
      <c r="H25" s="12"/>
    </row>
    <row r="26" spans="2:8" x14ac:dyDescent="0.25">
      <c r="B26" s="20">
        <f>-B6</f>
        <v>-500</v>
      </c>
      <c r="C26" s="19" t="e">
        <f ca="1">_xll.PTreeNodeValue(treeCalc_1!$F$2,2)</f>
        <v>#NAME?</v>
      </c>
      <c r="H26" s="12"/>
    </row>
    <row r="27" spans="2:8" x14ac:dyDescent="0.25">
      <c r="B27" s="13"/>
      <c r="C27" s="15"/>
      <c r="E27" s="26">
        <f>G10</f>
        <v>5.2356020942408389E-3</v>
      </c>
      <c r="F27" s="25" t="e">
        <f ca="1">_xll.PTreeNodeProbability(treeCalc_1!$F$2,13)</f>
        <v>#NAME?</v>
      </c>
    </row>
    <row r="28" spans="2:8" x14ac:dyDescent="0.25">
      <c r="B28" s="13"/>
      <c r="C28" s="15"/>
      <c r="E28" s="20">
        <f>-B4</f>
        <v>-100000</v>
      </c>
      <c r="F28" s="25" t="e">
        <f ca="1">_xll.PTreeNodeValue(treeCalc_1!$F$2,13)</f>
        <v>#NAME?</v>
      </c>
      <c r="H28" s="12"/>
    </row>
    <row r="29" spans="2:8" x14ac:dyDescent="0.25">
      <c r="B29" s="13"/>
      <c r="C29" s="15"/>
      <c r="D29" s="21" t="e">
        <f ca="1">_xll.PTreeNodeDecision(treeCalc_1!$F$2,11)</f>
        <v>#NAME?</v>
      </c>
      <c r="E29" s="18" t="s">
        <v>68</v>
      </c>
    </row>
    <row r="30" spans="2:8" x14ac:dyDescent="0.25">
      <c r="B30" s="13"/>
      <c r="C30" s="15"/>
      <c r="D30" s="20">
        <v>0</v>
      </c>
      <c r="E30" s="19" t="e">
        <f ca="1">_xll.PTreeNodeValue(treeCalc_1!$F$2,11)</f>
        <v>#NAME?</v>
      </c>
    </row>
    <row r="31" spans="2:8" x14ac:dyDescent="0.25">
      <c r="B31" s="13"/>
      <c r="C31" s="15"/>
      <c r="D31" s="14"/>
      <c r="E31" s="26">
        <f>1-E27</f>
        <v>0.99476439790575921</v>
      </c>
      <c r="F31" s="25" t="e">
        <f ca="1">_xll.PTreeNodeProbability(treeCalc_1!$F$2,12)</f>
        <v>#NAME?</v>
      </c>
    </row>
    <row r="32" spans="2:8" x14ac:dyDescent="0.25">
      <c r="B32" s="13"/>
      <c r="C32" s="15"/>
      <c r="D32" s="14"/>
      <c r="E32" s="20">
        <f>B5</f>
        <v>10000</v>
      </c>
      <c r="F32" s="25" t="e">
        <f ca="1">_xll.PTreeNodeValue(treeCalc_1!$F$2,12)</f>
        <v>#NAME?</v>
      </c>
    </row>
    <row r="33" spans="1:5" x14ac:dyDescent="0.25">
      <c r="B33" s="13"/>
      <c r="C33" s="26">
        <f>1-C21</f>
        <v>0.95499999999999996</v>
      </c>
      <c r="D33" s="22" t="s">
        <v>69</v>
      </c>
    </row>
    <row r="34" spans="1:5" x14ac:dyDescent="0.25">
      <c r="B34" s="13"/>
      <c r="C34" s="20">
        <v>0</v>
      </c>
      <c r="D34" s="23" t="e">
        <f ca="1">_xll.PTreeNodeValue(treeCalc_1!$F$2,5)</f>
        <v>#NAME?</v>
      </c>
    </row>
    <row r="35" spans="1:5" x14ac:dyDescent="0.25">
      <c r="B35" s="13"/>
      <c r="C35" s="14"/>
      <c r="D35" s="21" t="e">
        <f ca="1">_xll.PTreeNodeDecision(treeCalc_1!$F$2,10)</f>
        <v>#NAME?</v>
      </c>
      <c r="E35" s="25" t="e">
        <f ca="1">_xll.PTreeNodeProbability(treeCalc_1!$F$2,10)</f>
        <v>#NAME?</v>
      </c>
    </row>
    <row r="36" spans="1:5" x14ac:dyDescent="0.25">
      <c r="B36" s="13"/>
      <c r="C36" s="14"/>
      <c r="D36" s="20">
        <v>0</v>
      </c>
      <c r="E36" s="25" t="e">
        <f ca="1">_xll.PTreeNodeValue(treeCalc_1!$F$2,10)</f>
        <v>#NAME?</v>
      </c>
    </row>
    <row r="37" spans="1:5" x14ac:dyDescent="0.25">
      <c r="A37" s="24"/>
      <c r="B37" s="22" t="s">
        <v>67</v>
      </c>
    </row>
    <row r="38" spans="1:5" x14ac:dyDescent="0.25">
      <c r="A38" s="24"/>
      <c r="B38" s="23" t="e">
        <f ca="1">_xll.PTreeNodeValue(treeCalc_1!$F$2,1)</f>
        <v>#NAME?</v>
      </c>
    </row>
    <row r="39" spans="1:5" x14ac:dyDescent="0.25">
      <c r="B39" s="16"/>
      <c r="D39" s="26">
        <f>B8</f>
        <v>0.05</v>
      </c>
      <c r="E39" s="25" t="e">
        <f ca="1">_xll.PTreeNodeProbability(treeCalc_1!$F$2,17)</f>
        <v>#NAME?</v>
      </c>
    </row>
    <row r="40" spans="1:5" x14ac:dyDescent="0.25">
      <c r="B40" s="16"/>
      <c r="D40" s="20">
        <f>-B4</f>
        <v>-100000</v>
      </c>
      <c r="E40" s="25" t="e">
        <f ca="1">_xll.PTreeNodeValue(treeCalc_1!$F$2,17)</f>
        <v>#NAME?</v>
      </c>
    </row>
    <row r="41" spans="1:5" x14ac:dyDescent="0.25">
      <c r="B41" s="16"/>
      <c r="C41" s="21" t="e">
        <f ca="1">_xll.PTreeNodeDecision(treeCalc_1!$F$2,15)</f>
        <v>#NAME?</v>
      </c>
      <c r="D41" s="18" t="s">
        <v>68</v>
      </c>
    </row>
    <row r="42" spans="1:5" x14ac:dyDescent="0.25">
      <c r="B42" s="16"/>
      <c r="C42" s="20">
        <v>0</v>
      </c>
      <c r="D42" s="19" t="e">
        <f ca="1">_xll.PTreeNodeValue(treeCalc_1!$F$2,15)</f>
        <v>#NAME?</v>
      </c>
    </row>
    <row r="43" spans="1:5" x14ac:dyDescent="0.25">
      <c r="B43" s="16"/>
      <c r="C43" s="14"/>
      <c r="D43" s="26">
        <f>1-D39</f>
        <v>0.95</v>
      </c>
      <c r="E43" s="25" t="e">
        <f ca="1">_xll.PTreeNodeProbability(treeCalc_1!$F$2,16)</f>
        <v>#NAME?</v>
      </c>
    </row>
    <row r="44" spans="1:5" x14ac:dyDescent="0.25">
      <c r="B44" s="16"/>
      <c r="C44" s="14"/>
      <c r="D44" s="20">
        <f>B5</f>
        <v>10000</v>
      </c>
      <c r="E44" s="25" t="e">
        <f ca="1">_xll.PTreeNodeValue(treeCalc_1!$F$2,16)</f>
        <v>#NAME?</v>
      </c>
    </row>
    <row r="45" spans="1:5" x14ac:dyDescent="0.25">
      <c r="B45" s="21" t="e">
        <f ca="1">_xll.PTreeNodeDecision(treeCalc_1!$F$2,3)</f>
        <v>#NAME?</v>
      </c>
      <c r="C45" s="22" t="s">
        <v>31</v>
      </c>
    </row>
    <row r="46" spans="1:5" x14ac:dyDescent="0.25">
      <c r="B46" s="20">
        <v>0</v>
      </c>
      <c r="C46" s="23" t="e">
        <f ca="1">_xll.PTreeNodeValue(treeCalc_1!$F$2,3)</f>
        <v>#NAME?</v>
      </c>
    </row>
    <row r="47" spans="1:5" x14ac:dyDescent="0.25">
      <c r="B47" s="14"/>
      <c r="C47" s="21" t="e">
        <f ca="1">_xll.PTreeNodeDecision(treeCalc_1!$F$2,14)</f>
        <v>#NAME?</v>
      </c>
      <c r="D47" s="11" t="e">
        <f ca="1">_xll.PTreeNodeProbability(treeCalc_1!$F$2,14)</f>
        <v>#NAME?</v>
      </c>
    </row>
    <row r="48" spans="1:5" x14ac:dyDescent="0.25">
      <c r="B48" s="14"/>
      <c r="C48" s="14">
        <v>0</v>
      </c>
      <c r="D48" s="11" t="e">
        <f ca="1">_xll.PTreeNodeValue(treeCalc_1!$F$2,14)</f>
        <v>#NAME?</v>
      </c>
    </row>
  </sheetData>
  <phoneticPr fontId="0" type="noConversion"/>
  <pageMargins left="0.75" right="0.75" top="1" bottom="1" header="0.5" footer="0.5"/>
  <pageSetup scale="4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1999-02-13T21:26:08Z</cp:lastPrinted>
  <dcterms:created xsi:type="dcterms:W3CDTF">1999-02-13T20:40:50Z</dcterms:created>
  <dcterms:modified xsi:type="dcterms:W3CDTF">2014-05-20T18:55:56Z</dcterms:modified>
</cp:coreProperties>
</file>